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Zał nr.1" sheetId="1" r:id="rId1"/>
  </sheets>
  <definedNames/>
  <calcPr fullCalcOnLoad="1"/>
</workbook>
</file>

<file path=xl/sharedStrings.xml><?xml version="1.0" encoding="utf-8"?>
<sst xmlns="http://schemas.openxmlformats.org/spreadsheetml/2006/main" count="422" uniqueCount="239">
  <si>
    <t>Dział</t>
  </si>
  <si>
    <t>Rozdział</t>
  </si>
  <si>
    <t xml:space="preserve">ROLNICTWO  I  ŁOWIECTWO </t>
  </si>
  <si>
    <t>Wpływy z różnych dochodów</t>
  </si>
  <si>
    <t>LEŚNICTWO</t>
  </si>
  <si>
    <t xml:space="preserve">TRANSPORT  I  ŁĄCZNOŚĆ </t>
  </si>
  <si>
    <t>Dotacje celowe otrzymane z powiatu na zadania bieżące realizowane na podstawie porozumień (umów) między jednostkami samorządu terytorialnego</t>
  </si>
  <si>
    <t>GOSPODARKA  MIESZKANIOWA</t>
  </si>
  <si>
    <t>Wpływy z tytułu przekształcenia prawa użytkowania wieczystego przysługującego osobom fizycznym w prawo własności</t>
  </si>
  <si>
    <t>ADMINISTRACJA  PUBLICZNA</t>
  </si>
  <si>
    <t>URZĘDY NACZELNYCH ORGANÓW WŁADZY PAŃSTWOWEJ , KONTROLI  I  OCHRONY PRAWA ORAZ SĄDOWNICTWA</t>
  </si>
  <si>
    <t>Wpływy z opłaty targowej</t>
  </si>
  <si>
    <t>Wpływy z opłaty skarbowej</t>
  </si>
  <si>
    <t>RÓŻNE ROZLICZENIA</t>
  </si>
  <si>
    <t>Subwencje ogólne z budżetu państwa</t>
  </si>
  <si>
    <t>OŚWIATA I WYCHOWANIE</t>
  </si>
  <si>
    <t>Wpływy z usług</t>
  </si>
  <si>
    <t>POMOC SPOŁECZNA</t>
  </si>
  <si>
    <t>EDUKACYJNA OPIEKA WYCHOWAWCZA</t>
  </si>
  <si>
    <t>R A Z E M</t>
  </si>
  <si>
    <t>010</t>
  </si>
  <si>
    <t>§</t>
  </si>
  <si>
    <t>T r e ś ć</t>
  </si>
  <si>
    <t>0970</t>
  </si>
  <si>
    <t>0830</t>
  </si>
  <si>
    <t>0480</t>
  </si>
  <si>
    <t>0020</t>
  </si>
  <si>
    <t>0010</t>
  </si>
  <si>
    <t>0910</t>
  </si>
  <si>
    <t>0310</t>
  </si>
  <si>
    <t>0320</t>
  </si>
  <si>
    <t>0330</t>
  </si>
  <si>
    <t>0340</t>
  </si>
  <si>
    <t>0430</t>
  </si>
  <si>
    <t>0500</t>
  </si>
  <si>
    <t>0410</t>
  </si>
  <si>
    <t>0470</t>
  </si>
  <si>
    <t>0750</t>
  </si>
  <si>
    <t>0760</t>
  </si>
  <si>
    <t>0920</t>
  </si>
  <si>
    <t>0350</t>
  </si>
  <si>
    <t>KULTURA I OCHRONA DZIEDZICTWA NARODOWEGO</t>
  </si>
  <si>
    <t>020</t>
  </si>
  <si>
    <t>2920</t>
  </si>
  <si>
    <t>2010</t>
  </si>
  <si>
    <t>75616</t>
  </si>
  <si>
    <t>0360</t>
  </si>
  <si>
    <t>75831</t>
  </si>
  <si>
    <t>02001</t>
  </si>
  <si>
    <t>Załącznik nr 1</t>
  </si>
  <si>
    <t>GOSPODARKA LEŚNA</t>
  </si>
  <si>
    <t>GOSPODARKA GRUNTAMI I NIERUCHOMOŚCIAMI</t>
  </si>
  <si>
    <t>URZĘDY WOJEWÓDZKIE</t>
  </si>
  <si>
    <t>URZĘDY GMIN (MIAST I MIAST NA PRAWACH POWIATU)</t>
  </si>
  <si>
    <t>Dochody jednostek samorządu terytorialnego związane z realizacją zadań z zakresu administracji rządowej oraz innych zadań zleconych ustawami</t>
  </si>
  <si>
    <t>WPŁYWY Z PODATKU DOCHODOWEGO OD OSÓB FIZYCZNYCH</t>
  </si>
  <si>
    <t>85415</t>
  </si>
  <si>
    <t>POMOC MATERIALNA DLA UCZNIÓW</t>
  </si>
  <si>
    <t>921</t>
  </si>
  <si>
    <t>926</t>
  </si>
  <si>
    <t>92601</t>
  </si>
  <si>
    <t>OBIEKTY SPORTOWE</t>
  </si>
  <si>
    <t>1</t>
  </si>
  <si>
    <t>2</t>
  </si>
  <si>
    <t>3</t>
  </si>
  <si>
    <r>
      <t>Podatek od działalności gospodarczej osób fizycznych opłacany w formie karty podatkowej</t>
    </r>
    <r>
      <rPr>
        <u val="single"/>
        <sz val="12"/>
        <rFont val="Times New Roman"/>
        <family val="1"/>
      </rPr>
      <t xml:space="preserve"> </t>
    </r>
  </si>
  <si>
    <t>SZKOŁY PODSTAWOWE</t>
  </si>
  <si>
    <t xml:space="preserve">PRZEDSZKOLA </t>
  </si>
  <si>
    <t>952</t>
  </si>
  <si>
    <t>Przychody z zaciągniętych pożyczek i kredytów na rynku krajowym</t>
  </si>
  <si>
    <t>OGÓŁEM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</si>
  <si>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</si>
  <si>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</si>
  <si>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</si>
  <si>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</si>
  <si>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</si>
  <si>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</si>
  <si>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</si>
  <si>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GIMNAZJA</t>
  </si>
  <si>
    <t>POZOSTAŁA DZIAŁALNOŚĆ</t>
  </si>
  <si>
    <t>ZASIŁKI I POMOC W NATURZE ORAZ SKŁADKI NA UBEZPIECZENIA EMERYTALNE I RENTOWE</t>
  </si>
  <si>
    <t>OŚRODKI POMOCY SPOŁECZNEJ</t>
  </si>
  <si>
    <t>USŁUGI OPIEKUŃCZE I SPECJALISTYCZNE USŁUGI OPIEKUŃCZE</t>
  </si>
  <si>
    <t>2030</t>
  </si>
  <si>
    <t>do uchwały Rady Miejskiej w Dobrym Mieście</t>
  </si>
  <si>
    <t>0690</t>
  </si>
  <si>
    <t>2710</t>
  </si>
  <si>
    <t>Wpływy z różnych opłat</t>
  </si>
  <si>
    <t>RAZEM PRZYCHODY -w tym:</t>
  </si>
  <si>
    <t>01095</t>
  </si>
  <si>
    <t xml:space="preserve"> z tego</t>
  </si>
  <si>
    <t>bieżące</t>
  </si>
  <si>
    <t>majątkowe</t>
  </si>
  <si>
    <t>Wskaźnik %</t>
  </si>
  <si>
    <t>6 : 5</t>
  </si>
  <si>
    <t>0770</t>
  </si>
  <si>
    <t xml:space="preserve">Wpłaty z tytułu odpłatnego nabycia prawa własności oraz prawa użytkowania wieczystego nieruchomości </t>
  </si>
  <si>
    <t>2320</t>
  </si>
  <si>
    <t>x</t>
  </si>
  <si>
    <t>nr……………………. z dnia………………..</t>
  </si>
  <si>
    <t>92105</t>
  </si>
  <si>
    <t>POZOSTAŁE ZADANIA W ZAKRESIE KULTURY</t>
  </si>
  <si>
    <t>60016</t>
  </si>
  <si>
    <t>DROGI PUBLICZNE GMINNE</t>
  </si>
  <si>
    <t>85216</t>
  </si>
  <si>
    <t>ZASIŁKI STAŁE</t>
  </si>
  <si>
    <t>951</t>
  </si>
  <si>
    <t>Przychody ze spłat pożyczek i kredytów udzielonych ze środków publicznych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</si>
  <si>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</si>
  <si>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</si>
  <si>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</si>
  <si>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</si>
  <si>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0460</t>
  </si>
  <si>
    <t>Wpływy z opłaty eksploatacyjnej</t>
  </si>
  <si>
    <t>90095</t>
  </si>
  <si>
    <t>0980</t>
  </si>
  <si>
    <t>Wpływy z tytułu zwrotów wypłaconych świadczeń  funduszu alimentacyjnego</t>
  </si>
  <si>
    <t>KULTURA FIZYCZNA</t>
  </si>
  <si>
    <t>630</t>
  </si>
  <si>
    <t>TURYSTYKA</t>
  </si>
  <si>
    <t>Dotacja celowa otrzymana z tytułu pomocy finansowej udzielanej między jednostkami samorządu terytorialnego na dofinansowanie własnych zadań bieżących</t>
  </si>
  <si>
    <t>851</t>
  </si>
  <si>
    <t>85195</t>
  </si>
  <si>
    <t>85206</t>
  </si>
  <si>
    <t>OCHRONA ZDROWIA</t>
  </si>
  <si>
    <t>WSPIERANIE RODZINY</t>
  </si>
  <si>
    <t>ŚWIADCZENIA RODZINNE, ŚWIADCZENIA Z FUNDUSZU ALIMENTACYJNEGO  ORAZ SKŁADKI NA UBEZPIECZENIA EMERYTALNE I RENTOWE Z UBEZPIECZENIA SPOŁECZNEGO</t>
  </si>
  <si>
    <t>85203</t>
  </si>
  <si>
    <t>92695</t>
  </si>
  <si>
    <t>OŚRODKI WSPARCIA</t>
  </si>
  <si>
    <t>957</t>
  </si>
  <si>
    <t>Nadwyżka budżetu z lat ubiegłych</t>
  </si>
  <si>
    <t>80103</t>
  </si>
  <si>
    <t>ODDZIAŁY PRZEDSZKOLNE W SZKOŁACH PODSTAWOWYCH</t>
  </si>
  <si>
    <t>80106</t>
  </si>
  <si>
    <t>INNE FORMY WYCHOWANIA PRZEDSZKOLNEGO</t>
  </si>
  <si>
    <t>2040</t>
  </si>
  <si>
    <t>Dotacje celowe otrzymane z budżetu państwa na realizację zadań bieżących gmin z zakresu edukacyjnej opieki wychowawczej finansowanych w całości przez budżet państwa w ramach programów rzadowych</t>
  </si>
  <si>
    <t>2460</t>
  </si>
  <si>
    <t>Środki otrzymane od pozostałych jednostek zaliczanych do sektora finansów publicznych na realizację zadań bieżących jednostek zaliczanych do sektora finansów publicznych</t>
  </si>
  <si>
    <t>70004</t>
  </si>
  <si>
    <t>RÓŻNE JEDNOSTKI OBSŁUGI GOSPODARKI MIESZKANIOWEJ</t>
  </si>
  <si>
    <t>92109</t>
  </si>
  <si>
    <t>DOMY I OŚRODKI KULTURY,ŚWIETLICE I KLUBY</t>
  </si>
  <si>
    <t>85215</t>
  </si>
  <si>
    <t>DODATKI MIESZKANIOWE</t>
  </si>
  <si>
    <t>63095</t>
  </si>
  <si>
    <t>90002</t>
  </si>
  <si>
    <t>GOSPODARKA ODPADAMI</t>
  </si>
  <si>
    <t>0490</t>
  </si>
  <si>
    <t>Wpływy z innych lokalnych opłat pobieranych przez jednostki samorządu terytorialnego na podstawie odrebnych ustaw</t>
  </si>
  <si>
    <t>6257</t>
  </si>
  <si>
    <t xml:space="preserve">Dotacje celowe w ramach programów finansowanych z udziałem środków europejskich oraz środków, o których mowa w art.5 ust. 3 pkt 5 lit. A i b ustawy, lub płatności w ramach środków europejskich, realizowanych przez jednostki samorządu terytorialnego  </t>
  </si>
  <si>
    <t>Dotacje celowe otrzymane z budżetu państwa na realizację zadań bieżących z zakresu administracji rządowej oraz innych zadań zleconych gminie (związkom gmin, zwiazkom powiatowo-gminnym)ustawami</t>
  </si>
  <si>
    <t>Wpływy z najmu i dzierżawy składników majątkowych Skarbu Państwa , jednostek samorządu terytorialnego lub innych jednostek zaliczanych do sektora finansów publicznych oraz innych umów o podobnym charakterze</t>
  </si>
  <si>
    <t>Wpływy z opłat za trwały zarząd , użytkowanie i służebności</t>
  </si>
  <si>
    <t>0550</t>
  </si>
  <si>
    <t>Wpływy z opłat z tytułu użytkowania wieczystego nieruchomości</t>
  </si>
  <si>
    <t>Wpływy z pozostałych odsetek</t>
  </si>
  <si>
    <t>Dotacje celowe otrzymane z budżetu państwa na realizację zadań bieżących z zakresu administracji rządowej oraz innych zadań zleconych gminie (związkom gmin, związkom powiatowo-gminnym) ustawami</t>
  </si>
  <si>
    <t xml:space="preserve">URZĘDY NACZELNYCH ORGANÓW WŁADZY PAŃSTWOWEJ, KONTROLI I OCHRONY PRAWA </t>
  </si>
  <si>
    <t>DOCHODY OD OSÓB PRAWNYCH , OD OSÓB FIZYCZNYCH I OD INNYCH JEDNOSTEK NIEPOSIADAJĄCYCH OSOBOWOŚCI PRAWNEJ ORAZ WYDATKI ZWIĄZANE Z ICH POBOREM</t>
  </si>
  <si>
    <t>Wpływy z podateku od nieruchomości</t>
  </si>
  <si>
    <t>Wpływy z podatku rolnego</t>
  </si>
  <si>
    <t>Wpływy z podatku leśnego</t>
  </si>
  <si>
    <t>Wpływy z podatku od środków transportowych</t>
  </si>
  <si>
    <t>Wpływy z odsetek od nieterminowych wpłat z tytułu podatków i opłat</t>
  </si>
  <si>
    <t>WPŁYWY Z PODATKU ROLNEGO, PODATKU LEŚNEGO, PODATKU OD SPADKÓW I DAROWIZN, PODATKU OD CZYNNOŚCI CYWILNOPRAWNYCH  ORAZ PODATKÓW I OPŁAT LOKALNYCH OD OSÓB FIZYCZNYCH</t>
  </si>
  <si>
    <t>Wpływy z podatku od spadków i darowizn</t>
  </si>
  <si>
    <t>Wpływy z podatku od czynności cywilnoprawnych</t>
  </si>
  <si>
    <t>Wpływy z opłat za zezwolenia na sprzedaż napojów alkoholowych</t>
  </si>
  <si>
    <t>Wpływy z podatku dochodowego od osób fizycznych</t>
  </si>
  <si>
    <t>Wpływy z podatku dochodowego od osób prawnych</t>
  </si>
  <si>
    <t>2700</t>
  </si>
  <si>
    <t>Środki na dofinansowanie własnych zadań bieżących gmin, powiatów ( związków powiatowo-gminnych, zwiazków powiatów), samorządów województw, pozyskane z innych źródeł</t>
  </si>
  <si>
    <t>Dotacje celowe otrzymane z budżetu państwa na realizację  własnych zadań bieżących gmin (związków gmin, związków powiatowo-gminnych)</t>
  </si>
  <si>
    <t>0660</t>
  </si>
  <si>
    <t>Wpływy z opłat za korzystanie z wychowania przedszkolnego</t>
  </si>
  <si>
    <t>80149</t>
  </si>
  <si>
    <t>REALIZACJA ZADAŃ WYMAGAJĄCYCH STOSOWANIA SPECJALNEJ ORGANIZACJI NAUKI I METOD PRACY DLA DZIECI  W PRZEDSZKOLACH, ODDZIAŁACH PRZEDSZKOLNYCH W SZKOŁACH PODSTAWOWYCH I INNYCH FORMACH WYCHOWANIA PRZEDSZKOLNEGO</t>
  </si>
  <si>
    <t>85211</t>
  </si>
  <si>
    <t>ŚWIADCZENIE WYCHOWAWCZE</t>
  </si>
  <si>
    <t>2060</t>
  </si>
  <si>
    <t>6340</t>
  </si>
  <si>
    <t xml:space="preserve">Dotacje celowe otrzymane z budżetu państwa na zadania bieżące z zakresu administracji rzadowej zlecone gminom ( związkom gmin, związkom powiatowo-gminnym), związane z realizacją świadczenia wychowawczego stanowiącego pomoc państwa w wychowaniu dzieci </t>
  </si>
  <si>
    <t xml:space="preserve">Dotacje celowe otrzymane z budżetu państwa na inwestycje i zakupy inwestycyjne z zakresu administracji rzadowej zlecone gminom ( związkom gmin, związkom powiatowo-gminnym), związane z realizacją świadczenia wychowawczego stanowiącego pomoc państwa w wychowaniu dzieci </t>
  </si>
  <si>
    <t>SKŁADKI NA UBEZPIECZENIA ZDROWOTNE OPŁACANE ZA OSOBY POBIERAJĄCE NIEKTÓRE ŚWIADCZENIA Z POMOCY SPOŁECZNEJ, NIEKTÓRE ŚWIADCZENIA RODZINNE ORAZ ZA OSOBY UCZESTNICZĄCE W ZAJĘCIACH W CENTRUM INTEGRACJI SPOŁECZNEJ</t>
  </si>
  <si>
    <t>0960</t>
  </si>
  <si>
    <t>Wpływy z otrzymanych spadków, zapisów i darowizn w postaci pieniężnej</t>
  </si>
  <si>
    <t>754</t>
  </si>
  <si>
    <t>BEZPIECZEŃSTWO PUBLICZNE I OCHRONA PRZECIWPOŻAROWA</t>
  </si>
  <si>
    <t>75412</t>
  </si>
  <si>
    <t>OCHOTNICZE STRAŻE POŻARNE</t>
  </si>
  <si>
    <t>90004</t>
  </si>
  <si>
    <t>UTRZYMANIE ZIELENI W MIASTACH I GMINACH</t>
  </si>
  <si>
    <t>855</t>
  </si>
  <si>
    <t>RODZINA</t>
  </si>
  <si>
    <t>85501</t>
  </si>
  <si>
    <t>85502</t>
  </si>
  <si>
    <t>ŚWIADCZENIA RODZINNE, ŚWIADCZENIE Z FUNDUSZU ALIMENTACYJNEGO  ORAZ SKŁADKI NA UBEZPIECZENIA EMERYTALNE I RENTOWE Z UBEZPIECZENIA SPOŁECZNEGO</t>
  </si>
  <si>
    <t>85230</t>
  </si>
  <si>
    <t>POMOC PAŃSTWA W ZAKRESIE DOŻYWIANIA</t>
  </si>
  <si>
    <t>2360</t>
  </si>
  <si>
    <t>PLAN DOCHODÓW BUDŻETU GMINY DOBRE MIASTO NA 2018 r.</t>
  </si>
  <si>
    <t>Przewidywane wykonanie za 2017 rok</t>
  </si>
  <si>
    <t>Plan na 2018 rok</t>
  </si>
  <si>
    <t>60014</t>
  </si>
  <si>
    <t>DROGI PUBLICZNE POWIATOWE</t>
  </si>
  <si>
    <t>6620</t>
  </si>
  <si>
    <t>710</t>
  </si>
  <si>
    <t>DZIAŁALNOŚĆ USŁUGOWA</t>
  </si>
  <si>
    <t>71095</t>
  </si>
  <si>
    <t>2057</t>
  </si>
  <si>
    <t>2059</t>
  </si>
  <si>
    <t>Dotacja celowa w ramach programów finansowanych z udziałam środków  europejskich oraz środków, o których mowa w art. 5 ust. 3 pkt 5 lit. a i b ustawy, lub płatności w ramach budżetu środków europejskich, realizowanych przez jednostki samorządu terytorialnego</t>
  </si>
  <si>
    <t>75109</t>
  </si>
  <si>
    <t xml:space="preserve">WYBORY DO RAD GMIN , RAD POWIATÓW I SEJMIKÓW WOJEWÓDZTW , WYBORÓW WÓJTÓW, BURMISTRZÓW I PREZYDENTÓW MIAST ORAZ REFERENDA GMINNE, POWIATOWE I WOJEWÓDZKIE </t>
  </si>
  <si>
    <t>6330</t>
  </si>
  <si>
    <t>0950</t>
  </si>
  <si>
    <t>75085</t>
  </si>
  <si>
    <t>80195</t>
  </si>
  <si>
    <t>85154</t>
  </si>
  <si>
    <t>0900</t>
  </si>
  <si>
    <t>2910</t>
  </si>
  <si>
    <t>85503</t>
  </si>
  <si>
    <t>92605</t>
  </si>
  <si>
    <t>6300</t>
  </si>
  <si>
    <t>0940</t>
  </si>
  <si>
    <t>Centra usług Wspólnych</t>
  </si>
  <si>
    <t>85504</t>
  </si>
  <si>
    <t>70095</t>
  </si>
  <si>
    <t>Dotacje celoweprzekazane dla powiatu na inwestycje i zakupy inwestycyjne realizowane na podstawie porozumień między jednostkami samorządu terytorialnego</t>
  </si>
  <si>
    <t>Dotacje celowe otrzymane z budżetu państwa na realizację inwestycji własnych gmin</t>
  </si>
  <si>
    <t>Wpływy z tytułu kar i odszkodowań wynikających z umów</t>
  </si>
  <si>
    <t>PRZECIWDZIAŁANIE ALKOHOLIZMOWI</t>
  </si>
  <si>
    <t xml:space="preserve">Wpływy z odsetek od dotaji oraz płatności:wykorzystanych niezgodnie z przeznaczeniem lub wykorzystanych z naruszeniem procedur , o których mowa w art.. 184 ustawy, pobranych nienaleznie lub w nadmiernej wysokości </t>
  </si>
  <si>
    <t>KARTA DUŻEJ RODZINY</t>
  </si>
  <si>
    <t>ZADANIA W ZAKRESIE KUTURY FIZYCZNEJ</t>
  </si>
  <si>
    <t>Wpływy z rozliczeń /zwrotów z lat ubiegłych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</si>
</sst>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-415]d\ mmmm\ yyyy"/>
  </numFmts>
  <fonts count="49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0" fontId="5" fillId="33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3" fontId="4" fillId="33" borderId="13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43" fontId="4" fillId="33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7"/>
  <sheetViews>
    <sheetView tabSelected="1" view="pageBreakPreview" zoomScale="115" zoomScaleNormal="75" zoomScaleSheetLayoutView="115" zoomScalePageLayoutView="0" workbookViewId="0" topLeftCell="A1">
      <selection activeCell="F212" sqref="F212"/>
    </sheetView>
  </sheetViews>
  <sheetFormatPr defaultColWidth="9.00390625" defaultRowHeight="12.75"/>
  <cols>
    <col min="1" max="1" width="7.125" style="2" customWidth="1"/>
    <col min="2" max="2" width="12.75390625" style="2" customWidth="1"/>
    <col min="3" max="3" width="6.00390625" style="2" customWidth="1"/>
    <col min="4" max="4" width="43.625" style="1" customWidth="1"/>
    <col min="5" max="5" width="17.875" style="7" customWidth="1"/>
    <col min="6" max="6" width="17.00390625" style="7" customWidth="1"/>
    <col min="7" max="7" width="12.25390625" style="7" customWidth="1"/>
    <col min="8" max="8" width="17.00390625" style="7" customWidth="1"/>
    <col min="9" max="9" width="17.75390625" style="4" customWidth="1"/>
    <col min="10" max="16384" width="9.125" style="1" customWidth="1"/>
  </cols>
  <sheetData>
    <row r="1" spans="6:9" ht="12.75" customHeight="1">
      <c r="F1" s="69" t="s">
        <v>49</v>
      </c>
      <c r="G1" s="69"/>
      <c r="H1" s="69"/>
      <c r="I1" s="69"/>
    </row>
    <row r="2" spans="5:9" ht="12.75">
      <c r="E2" s="70" t="s">
        <v>84</v>
      </c>
      <c r="F2" s="70"/>
      <c r="G2" s="70"/>
      <c r="H2" s="70"/>
      <c r="I2" s="70"/>
    </row>
    <row r="3" spans="5:9" ht="12.75">
      <c r="E3" s="70" t="s">
        <v>99</v>
      </c>
      <c r="F3" s="70"/>
      <c r="G3" s="70"/>
      <c r="H3" s="70"/>
      <c r="I3" s="70"/>
    </row>
    <row r="4" spans="6:9" ht="12.75">
      <c r="F4" s="80"/>
      <c r="G4" s="80"/>
      <c r="H4" s="80"/>
      <c r="I4" s="80"/>
    </row>
    <row r="5" spans="1:9" ht="17.25" customHeight="1">
      <c r="A5" s="79" t="s">
        <v>203</v>
      </c>
      <c r="B5" s="79"/>
      <c r="C5" s="79"/>
      <c r="D5" s="79"/>
      <c r="E5" s="79"/>
      <c r="F5" s="79"/>
      <c r="G5" s="79"/>
      <c r="H5" s="79"/>
      <c r="I5" s="79"/>
    </row>
    <row r="6" spans="1:9" ht="7.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24.75" customHeight="1">
      <c r="A7" s="75" t="s">
        <v>0</v>
      </c>
      <c r="B7" s="75" t="s">
        <v>1</v>
      </c>
      <c r="C7" s="75" t="s">
        <v>21</v>
      </c>
      <c r="D7" s="77" t="s">
        <v>22</v>
      </c>
      <c r="E7" s="71" t="s">
        <v>204</v>
      </c>
      <c r="F7" s="71" t="s">
        <v>205</v>
      </c>
      <c r="G7" s="27" t="s">
        <v>93</v>
      </c>
      <c r="H7" s="73" t="s">
        <v>90</v>
      </c>
      <c r="I7" s="74"/>
    </row>
    <row r="8" spans="1:9" ht="31.5" customHeight="1">
      <c r="A8" s="76"/>
      <c r="B8" s="76"/>
      <c r="C8" s="76"/>
      <c r="D8" s="78"/>
      <c r="E8" s="72"/>
      <c r="F8" s="72"/>
      <c r="G8" s="26" t="s">
        <v>94</v>
      </c>
      <c r="H8" s="24" t="s">
        <v>91</v>
      </c>
      <c r="I8" s="24" t="s">
        <v>92</v>
      </c>
    </row>
    <row r="9" spans="1:9" ht="15.75" customHeight="1">
      <c r="A9" s="19" t="s">
        <v>62</v>
      </c>
      <c r="B9" s="19" t="s">
        <v>63</v>
      </c>
      <c r="C9" s="19" t="s">
        <v>64</v>
      </c>
      <c r="D9" s="20">
        <v>4</v>
      </c>
      <c r="E9" s="21">
        <v>5</v>
      </c>
      <c r="F9" s="21">
        <v>6</v>
      </c>
      <c r="G9" s="21">
        <v>7</v>
      </c>
      <c r="H9" s="21">
        <v>8</v>
      </c>
      <c r="I9" s="20">
        <v>9</v>
      </c>
    </row>
    <row r="10" spans="1:9" s="3" customFormat="1" ht="31.5" customHeight="1">
      <c r="A10" s="15" t="s">
        <v>20</v>
      </c>
      <c r="B10" s="15"/>
      <c r="C10" s="15"/>
      <c r="D10" s="16" t="s">
        <v>2</v>
      </c>
      <c r="E10" s="51">
        <f>E11</f>
        <v>452362.31</v>
      </c>
      <c r="F10" s="51">
        <f>F11</f>
        <v>118200</v>
      </c>
      <c r="G10" s="33">
        <f aca="true" t="shared" si="0" ref="G10:G53">F10/E10</f>
        <v>0.2612949783548501</v>
      </c>
      <c r="H10" s="51">
        <f>H11</f>
        <v>0</v>
      </c>
      <c r="I10" s="51">
        <f>I11</f>
        <v>118200</v>
      </c>
    </row>
    <row r="11" spans="1:9" ht="33" customHeight="1">
      <c r="A11" s="9"/>
      <c r="B11" s="8" t="s">
        <v>89</v>
      </c>
      <c r="C11" s="9"/>
      <c r="D11" s="10" t="s">
        <v>79</v>
      </c>
      <c r="E11" s="52">
        <f>E12+E13</f>
        <v>452362.31</v>
      </c>
      <c r="F11" s="52">
        <f>F12+F13</f>
        <v>118200</v>
      </c>
      <c r="G11" s="28">
        <f t="shared" si="0"/>
        <v>0.2612949783548501</v>
      </c>
      <c r="H11" s="52">
        <f>H12+H13</f>
        <v>0</v>
      </c>
      <c r="I11" s="52">
        <f>I12+I13</f>
        <v>118200</v>
      </c>
    </row>
    <row r="12" spans="1:9" ht="60" customHeight="1">
      <c r="A12" s="9"/>
      <c r="B12" s="8"/>
      <c r="C12" s="9" t="s">
        <v>95</v>
      </c>
      <c r="D12" s="10" t="s">
        <v>96</v>
      </c>
      <c r="E12" s="52">
        <v>118200</v>
      </c>
      <c r="F12" s="52">
        <v>118200</v>
      </c>
      <c r="G12" s="28">
        <f t="shared" si="0"/>
        <v>1</v>
      </c>
      <c r="H12" s="52">
        <v>0</v>
      </c>
      <c r="I12" s="52">
        <f>F12</f>
        <v>118200</v>
      </c>
    </row>
    <row r="13" spans="1:9" ht="87.75" customHeight="1">
      <c r="A13" s="9"/>
      <c r="B13" s="9"/>
      <c r="C13" s="9" t="s">
        <v>44</v>
      </c>
      <c r="D13" s="9" t="s">
        <v>153</v>
      </c>
      <c r="E13" s="53">
        <v>334162.31</v>
      </c>
      <c r="F13" s="53">
        <v>0</v>
      </c>
      <c r="G13" s="28">
        <f t="shared" si="0"/>
        <v>0</v>
      </c>
      <c r="H13" s="53"/>
      <c r="I13" s="53">
        <v>0</v>
      </c>
    </row>
    <row r="14" spans="1:9" s="3" customFormat="1" ht="25.5" customHeight="1">
      <c r="A14" s="15" t="s">
        <v>42</v>
      </c>
      <c r="B14" s="15"/>
      <c r="C14" s="15"/>
      <c r="D14" s="15" t="s">
        <v>4</v>
      </c>
      <c r="E14" s="51">
        <f>E15</f>
        <v>7500</v>
      </c>
      <c r="F14" s="51">
        <f>F15</f>
        <v>7500</v>
      </c>
      <c r="G14" s="33">
        <f t="shared" si="0"/>
        <v>1</v>
      </c>
      <c r="H14" s="51">
        <f>H15</f>
        <v>7500</v>
      </c>
      <c r="I14" s="51">
        <f>I15</f>
        <v>0</v>
      </c>
    </row>
    <row r="15" spans="1:9" ht="24" customHeight="1">
      <c r="A15" s="9"/>
      <c r="B15" s="8" t="s">
        <v>48</v>
      </c>
      <c r="C15" s="12"/>
      <c r="D15" s="8" t="s">
        <v>50</v>
      </c>
      <c r="E15" s="52">
        <f>E16</f>
        <v>7500</v>
      </c>
      <c r="F15" s="52">
        <f>F16</f>
        <v>7500</v>
      </c>
      <c r="G15" s="28">
        <f t="shared" si="0"/>
        <v>1</v>
      </c>
      <c r="H15" s="52">
        <f>H16</f>
        <v>7500</v>
      </c>
      <c r="I15" s="52">
        <f>I16</f>
        <v>0</v>
      </c>
    </row>
    <row r="16" spans="1:9" ht="101.25" customHeight="1">
      <c r="A16" s="9"/>
      <c r="B16" s="9"/>
      <c r="C16" s="9" t="s">
        <v>37</v>
      </c>
      <c r="D16" s="9" t="s">
        <v>154</v>
      </c>
      <c r="E16" s="53">
        <v>7500</v>
      </c>
      <c r="F16" s="53">
        <v>7500</v>
      </c>
      <c r="G16" s="28">
        <f t="shared" si="0"/>
        <v>1</v>
      </c>
      <c r="H16" s="53">
        <f>F16</f>
        <v>7500</v>
      </c>
      <c r="I16" s="53">
        <v>0</v>
      </c>
    </row>
    <row r="17" spans="1:9" s="5" customFormat="1" ht="30.75" customHeight="1">
      <c r="A17" s="15">
        <v>600</v>
      </c>
      <c r="B17" s="15"/>
      <c r="C17" s="15"/>
      <c r="D17" s="15" t="s">
        <v>5</v>
      </c>
      <c r="E17" s="51">
        <f>E18+E21</f>
        <v>2338060</v>
      </c>
      <c r="F17" s="51">
        <f>F18+F21</f>
        <v>7997420</v>
      </c>
      <c r="G17" s="28">
        <f t="shared" si="0"/>
        <v>3.4205366842596</v>
      </c>
      <c r="H17" s="51">
        <f>H21</f>
        <v>0</v>
      </c>
      <c r="I17" s="51">
        <f>I21+I18</f>
        <v>7997420</v>
      </c>
    </row>
    <row r="18" spans="1:9" ht="35.25" customHeight="1">
      <c r="A18" s="13"/>
      <c r="B18" s="9" t="s">
        <v>206</v>
      </c>
      <c r="C18" s="9"/>
      <c r="D18" s="8" t="s">
        <v>207</v>
      </c>
      <c r="E18" s="53">
        <f>SUM(E19:E20)</f>
        <v>100000</v>
      </c>
      <c r="F18" s="53">
        <f>SUM(F19:F20)</f>
        <v>968120</v>
      </c>
      <c r="G18" s="28">
        <f>F18/E18</f>
        <v>9.6812</v>
      </c>
      <c r="H18" s="53">
        <f>SUM(H19:H19)</f>
        <v>0</v>
      </c>
      <c r="I18" s="53">
        <f>I20</f>
        <v>968120</v>
      </c>
    </row>
    <row r="19" spans="1:9" ht="63">
      <c r="A19" s="13"/>
      <c r="B19" s="9"/>
      <c r="C19" s="9" t="s">
        <v>208</v>
      </c>
      <c r="D19" s="9" t="s">
        <v>231</v>
      </c>
      <c r="E19" s="53">
        <v>100000</v>
      </c>
      <c r="F19" s="53">
        <v>0</v>
      </c>
      <c r="G19" s="28" t="s">
        <v>98</v>
      </c>
      <c r="H19" s="53">
        <v>0</v>
      </c>
      <c r="I19" s="53">
        <f>F19</f>
        <v>0</v>
      </c>
    </row>
    <row r="20" spans="1:9" ht="112.5" customHeight="1">
      <c r="A20" s="13"/>
      <c r="B20" s="9"/>
      <c r="C20" s="9" t="s">
        <v>151</v>
      </c>
      <c r="D20" s="9" t="s">
        <v>152</v>
      </c>
      <c r="E20" s="53">
        <v>0</v>
      </c>
      <c r="F20" s="53">
        <v>968120</v>
      </c>
      <c r="G20" s="28" t="s">
        <v>98</v>
      </c>
      <c r="H20" s="53">
        <v>0</v>
      </c>
      <c r="I20" s="53">
        <f>F20</f>
        <v>968120</v>
      </c>
    </row>
    <row r="21" spans="1:9" ht="15.75">
      <c r="A21" s="13"/>
      <c r="B21" s="9" t="s">
        <v>102</v>
      </c>
      <c r="C21" s="9"/>
      <c r="D21" s="8" t="s">
        <v>103</v>
      </c>
      <c r="E21" s="53">
        <f>SUM(E22:E22)</f>
        <v>2238060</v>
      </c>
      <c r="F21" s="53">
        <f>SUM(F22:F22)</f>
        <v>7029300</v>
      </c>
      <c r="G21" s="28">
        <f t="shared" si="0"/>
        <v>3.1408005147315086</v>
      </c>
      <c r="H21" s="53">
        <f>SUM(H22:H22)</f>
        <v>0</v>
      </c>
      <c r="I21" s="53">
        <f>SUM(I22:I22)</f>
        <v>7029300</v>
      </c>
    </row>
    <row r="22" spans="1:9" ht="95.25" customHeight="1">
      <c r="A22" s="13"/>
      <c r="B22" s="9"/>
      <c r="C22" s="9" t="s">
        <v>151</v>
      </c>
      <c r="D22" s="9" t="s">
        <v>152</v>
      </c>
      <c r="E22" s="53">
        <v>2238060</v>
      </c>
      <c r="F22" s="53">
        <v>7029300</v>
      </c>
      <c r="G22" s="28" t="s">
        <v>98</v>
      </c>
      <c r="H22" s="53">
        <v>0</v>
      </c>
      <c r="I22" s="53">
        <f>F22</f>
        <v>7029300</v>
      </c>
    </row>
    <row r="23" spans="1:9" ht="15.75">
      <c r="A23" s="15" t="s">
        <v>118</v>
      </c>
      <c r="B23" s="15"/>
      <c r="C23" s="15"/>
      <c r="D23" s="15" t="s">
        <v>119</v>
      </c>
      <c r="E23" s="51">
        <f>E24</f>
        <v>748859</v>
      </c>
      <c r="F23" s="51">
        <f>F24</f>
        <v>1604875</v>
      </c>
      <c r="G23" s="28">
        <f t="shared" si="0"/>
        <v>2.143093693205263</v>
      </c>
      <c r="H23" s="51">
        <f>H24</f>
        <v>87400</v>
      </c>
      <c r="I23" s="51">
        <f>I24</f>
        <v>1517475</v>
      </c>
    </row>
    <row r="24" spans="1:9" ht="28.5" customHeight="1">
      <c r="A24" s="9"/>
      <c r="B24" s="9" t="s">
        <v>146</v>
      </c>
      <c r="C24" s="9"/>
      <c r="D24" s="9" t="s">
        <v>79</v>
      </c>
      <c r="E24" s="53">
        <f>E25+E26+E27</f>
        <v>748859</v>
      </c>
      <c r="F24" s="53">
        <f>SUM(F25:F27)</f>
        <v>1604875</v>
      </c>
      <c r="G24" s="28">
        <f t="shared" si="0"/>
        <v>2.143093693205263</v>
      </c>
      <c r="H24" s="53">
        <f>H25+H26</f>
        <v>87400</v>
      </c>
      <c r="I24" s="53">
        <f>I27</f>
        <v>1517475</v>
      </c>
    </row>
    <row r="25" spans="1:9" s="3" customFormat="1" ht="30.75" customHeight="1">
      <c r="A25" s="9"/>
      <c r="B25" s="9"/>
      <c r="C25" s="9" t="s">
        <v>37</v>
      </c>
      <c r="D25" s="9" t="s">
        <v>154</v>
      </c>
      <c r="E25" s="53">
        <v>124000</v>
      </c>
      <c r="F25" s="53">
        <v>87400</v>
      </c>
      <c r="G25" s="28">
        <f t="shared" si="0"/>
        <v>0.7048387096774194</v>
      </c>
      <c r="H25" s="53">
        <f>F25</f>
        <v>87400</v>
      </c>
      <c r="I25" s="53">
        <v>0</v>
      </c>
    </row>
    <row r="26" spans="1:9" s="3" customFormat="1" ht="35.25" customHeight="1">
      <c r="A26" s="9"/>
      <c r="B26" s="9"/>
      <c r="C26" s="9" t="s">
        <v>23</v>
      </c>
      <c r="D26" s="9" t="s">
        <v>3</v>
      </c>
      <c r="E26" s="53">
        <v>1600</v>
      </c>
      <c r="F26" s="53">
        <v>0</v>
      </c>
      <c r="G26" s="28">
        <f t="shared" si="0"/>
        <v>0</v>
      </c>
      <c r="H26" s="53">
        <f>F26</f>
        <v>0</v>
      </c>
      <c r="I26" s="53">
        <v>0</v>
      </c>
    </row>
    <row r="27" spans="1:9" s="3" customFormat="1" ht="110.25">
      <c r="A27" s="9"/>
      <c r="B27" s="9"/>
      <c r="C27" s="9" t="s">
        <v>151</v>
      </c>
      <c r="D27" s="9" t="s">
        <v>152</v>
      </c>
      <c r="E27" s="53">
        <v>623259</v>
      </c>
      <c r="F27" s="53">
        <v>1517475</v>
      </c>
      <c r="G27" s="28">
        <f t="shared" si="0"/>
        <v>2.434742217922244</v>
      </c>
      <c r="H27" s="53"/>
      <c r="I27" s="53">
        <f>F27</f>
        <v>1517475</v>
      </c>
    </row>
    <row r="28" spans="1:9" s="3" customFormat="1" ht="15.75">
      <c r="A28" s="15">
        <v>700</v>
      </c>
      <c r="B28" s="15"/>
      <c r="C28" s="15"/>
      <c r="D28" s="15" t="s">
        <v>7</v>
      </c>
      <c r="E28" s="51">
        <f>E29+E33</f>
        <v>4335669</v>
      </c>
      <c r="F28" s="51">
        <f>F29+F33+F41</f>
        <v>9663222</v>
      </c>
      <c r="G28" s="32">
        <f t="shared" si="0"/>
        <v>2.228772999045822</v>
      </c>
      <c r="H28" s="51">
        <f>H29+H33</f>
        <v>1527000</v>
      </c>
      <c r="I28" s="51">
        <f>I29+I33+I41</f>
        <v>8136222</v>
      </c>
    </row>
    <row r="29" spans="1:9" s="3" customFormat="1" ht="30.75" customHeight="1">
      <c r="A29" s="15"/>
      <c r="B29" s="49" t="s">
        <v>140</v>
      </c>
      <c r="C29" s="49"/>
      <c r="D29" s="49" t="s">
        <v>141</v>
      </c>
      <c r="E29" s="54">
        <f>SUM(E30:E32)</f>
        <v>1250000</v>
      </c>
      <c r="F29" s="54">
        <f>SUM(F30:F32)</f>
        <v>1250000</v>
      </c>
      <c r="G29" s="28">
        <f t="shared" si="0"/>
        <v>1</v>
      </c>
      <c r="H29" s="54">
        <f>H30+H31</f>
        <v>1250000</v>
      </c>
      <c r="I29" s="54">
        <f>I30+I31</f>
        <v>0</v>
      </c>
    </row>
    <row r="30" spans="1:9" s="3" customFormat="1" ht="30.75" customHeight="1">
      <c r="A30" s="15"/>
      <c r="B30" s="15"/>
      <c r="C30" s="49" t="s">
        <v>37</v>
      </c>
      <c r="D30" s="9" t="s">
        <v>154</v>
      </c>
      <c r="E30" s="54">
        <v>800000</v>
      </c>
      <c r="F30" s="54">
        <v>800000</v>
      </c>
      <c r="G30" s="28">
        <f t="shared" si="0"/>
        <v>1</v>
      </c>
      <c r="H30" s="53">
        <f>F30</f>
        <v>800000</v>
      </c>
      <c r="I30" s="54">
        <v>0</v>
      </c>
    </row>
    <row r="31" spans="1:9" ht="15.75">
      <c r="A31" s="15"/>
      <c r="B31" s="15"/>
      <c r="C31" s="49" t="s">
        <v>24</v>
      </c>
      <c r="D31" s="49" t="s">
        <v>16</v>
      </c>
      <c r="E31" s="54">
        <v>450000</v>
      </c>
      <c r="F31" s="54">
        <v>450000</v>
      </c>
      <c r="G31" s="28">
        <f t="shared" si="0"/>
        <v>1</v>
      </c>
      <c r="H31" s="53">
        <f>F31</f>
        <v>450000</v>
      </c>
      <c r="I31" s="54">
        <v>0</v>
      </c>
    </row>
    <row r="32" spans="1:9" ht="15.75" hidden="1">
      <c r="A32" s="15"/>
      <c r="B32" s="15"/>
      <c r="C32" s="49" t="s">
        <v>23</v>
      </c>
      <c r="D32" s="9" t="s">
        <v>3</v>
      </c>
      <c r="E32" s="54">
        <v>0</v>
      </c>
      <c r="F32" s="54">
        <v>0</v>
      </c>
      <c r="G32" s="28" t="e">
        <f t="shared" si="0"/>
        <v>#DIV/0!</v>
      </c>
      <c r="H32" s="53">
        <f>F32</f>
        <v>0</v>
      </c>
      <c r="I32" s="54"/>
    </row>
    <row r="33" spans="1:9" ht="31.5">
      <c r="A33" s="9"/>
      <c r="B33" s="9">
        <v>70005</v>
      </c>
      <c r="C33" s="9"/>
      <c r="D33" s="8" t="s">
        <v>51</v>
      </c>
      <c r="E33" s="52">
        <f>SUM(E34:E42)</f>
        <v>3085669</v>
      </c>
      <c r="F33" s="52">
        <f>SUM(F34:F40)</f>
        <v>8312780</v>
      </c>
      <c r="G33" s="28">
        <f t="shared" si="0"/>
        <v>2.693996018367492</v>
      </c>
      <c r="H33" s="52">
        <f>SUM(H34:H39)</f>
        <v>277000</v>
      </c>
      <c r="I33" s="52">
        <f>SUM(I34:I40)</f>
        <v>8035780</v>
      </c>
    </row>
    <row r="34" spans="1:9" ht="31.5">
      <c r="A34" s="9"/>
      <c r="B34" s="9"/>
      <c r="C34" s="9" t="s">
        <v>36</v>
      </c>
      <c r="D34" s="9" t="s">
        <v>155</v>
      </c>
      <c r="E34" s="53">
        <v>20000</v>
      </c>
      <c r="F34" s="53">
        <v>20000</v>
      </c>
      <c r="G34" s="28">
        <f t="shared" si="0"/>
        <v>1</v>
      </c>
      <c r="H34" s="53">
        <f>F34</f>
        <v>20000</v>
      </c>
      <c r="I34" s="53">
        <v>0</v>
      </c>
    </row>
    <row r="35" spans="1:9" ht="31.5">
      <c r="A35" s="9"/>
      <c r="B35" s="9"/>
      <c r="C35" s="9" t="s">
        <v>156</v>
      </c>
      <c r="D35" s="9" t="s">
        <v>157</v>
      </c>
      <c r="E35" s="53">
        <v>153200</v>
      </c>
      <c r="F35" s="53">
        <v>150000</v>
      </c>
      <c r="G35" s="28">
        <f t="shared" si="0"/>
        <v>0.97911227154047</v>
      </c>
      <c r="H35" s="53">
        <f>F35</f>
        <v>150000</v>
      </c>
      <c r="I35" s="53">
        <v>0</v>
      </c>
    </row>
    <row r="36" spans="1:9" ht="61.5" customHeight="1">
      <c r="A36" s="9"/>
      <c r="B36" s="9"/>
      <c r="C36" s="9" t="s">
        <v>37</v>
      </c>
      <c r="D36" s="9" t="s">
        <v>154</v>
      </c>
      <c r="E36" s="53">
        <v>90000</v>
      </c>
      <c r="F36" s="53">
        <v>100000</v>
      </c>
      <c r="G36" s="28">
        <f t="shared" si="0"/>
        <v>1.1111111111111112</v>
      </c>
      <c r="H36" s="53">
        <f>F36</f>
        <v>100000</v>
      </c>
      <c r="I36" s="53">
        <v>0</v>
      </c>
    </row>
    <row r="37" spans="1:9" ht="30" customHeight="1">
      <c r="A37" s="9"/>
      <c r="B37" s="9"/>
      <c r="C37" s="9" t="s">
        <v>38</v>
      </c>
      <c r="D37" s="9" t="s">
        <v>8</v>
      </c>
      <c r="E37" s="53">
        <v>40000</v>
      </c>
      <c r="F37" s="53">
        <v>20000</v>
      </c>
      <c r="G37" s="28">
        <f t="shared" si="0"/>
        <v>0.5</v>
      </c>
      <c r="H37" s="53">
        <v>0</v>
      </c>
      <c r="I37" s="53">
        <f>F37</f>
        <v>20000</v>
      </c>
    </row>
    <row r="38" spans="1:9" ht="47.25">
      <c r="A38" s="9"/>
      <c r="B38" s="9"/>
      <c r="C38" s="9" t="s">
        <v>95</v>
      </c>
      <c r="D38" s="10" t="s">
        <v>96</v>
      </c>
      <c r="E38" s="53">
        <v>1143000</v>
      </c>
      <c r="F38" s="55">
        <v>1158160</v>
      </c>
      <c r="G38" s="28">
        <f t="shared" si="0"/>
        <v>1.0132633420822397</v>
      </c>
      <c r="H38" s="55">
        <v>0</v>
      </c>
      <c r="I38" s="55">
        <f>F38</f>
        <v>1158160</v>
      </c>
    </row>
    <row r="39" spans="1:9" s="3" customFormat="1" ht="33.75" customHeight="1">
      <c r="A39" s="9"/>
      <c r="B39" s="9"/>
      <c r="C39" s="9" t="s">
        <v>39</v>
      </c>
      <c r="D39" s="9" t="s">
        <v>158</v>
      </c>
      <c r="E39" s="53">
        <v>7000</v>
      </c>
      <c r="F39" s="53">
        <v>7000</v>
      </c>
      <c r="G39" s="28">
        <f t="shared" si="0"/>
        <v>1</v>
      </c>
      <c r="H39" s="53">
        <f>F39</f>
        <v>7000</v>
      </c>
      <c r="I39" s="53">
        <v>0</v>
      </c>
    </row>
    <row r="40" spans="1:9" s="3" customFormat="1" ht="33.75" customHeight="1">
      <c r="A40" s="9"/>
      <c r="B40" s="9"/>
      <c r="C40" s="9" t="s">
        <v>151</v>
      </c>
      <c r="D40" s="9" t="s">
        <v>152</v>
      </c>
      <c r="E40" s="53">
        <v>1632469</v>
      </c>
      <c r="F40" s="53">
        <v>6857620</v>
      </c>
      <c r="G40" s="28"/>
      <c r="H40" s="53"/>
      <c r="I40" s="53">
        <f>F40</f>
        <v>6857620</v>
      </c>
    </row>
    <row r="41" spans="1:9" s="3" customFormat="1" ht="33.75" customHeight="1">
      <c r="A41" s="9"/>
      <c r="B41" s="9" t="s">
        <v>230</v>
      </c>
      <c r="C41" s="9"/>
      <c r="D41" s="9" t="s">
        <v>79</v>
      </c>
      <c r="E41" s="53">
        <f>E42</f>
        <v>0</v>
      </c>
      <c r="F41" s="53">
        <f>F42</f>
        <v>100442</v>
      </c>
      <c r="G41" s="53" t="str">
        <f>G42</f>
        <v>x</v>
      </c>
      <c r="H41" s="53">
        <f>H42</f>
        <v>0</v>
      </c>
      <c r="I41" s="53">
        <f>I42</f>
        <v>100442</v>
      </c>
    </row>
    <row r="42" spans="1:9" ht="31.5">
      <c r="A42" s="9"/>
      <c r="B42" s="9"/>
      <c r="C42" s="9" t="s">
        <v>217</v>
      </c>
      <c r="D42" s="9" t="s">
        <v>232</v>
      </c>
      <c r="E42" s="53">
        <v>0</v>
      </c>
      <c r="F42" s="53">
        <v>100442</v>
      </c>
      <c r="G42" s="28" t="s">
        <v>98</v>
      </c>
      <c r="H42" s="53">
        <v>0</v>
      </c>
      <c r="I42" s="53">
        <f>F42</f>
        <v>100442</v>
      </c>
    </row>
    <row r="43" spans="1:9" ht="15.75">
      <c r="A43" s="15" t="s">
        <v>209</v>
      </c>
      <c r="B43" s="15"/>
      <c r="C43" s="15"/>
      <c r="D43" s="15" t="s">
        <v>210</v>
      </c>
      <c r="E43" s="51">
        <f>E44</f>
        <v>31150</v>
      </c>
      <c r="F43" s="51">
        <f>F44</f>
        <v>0</v>
      </c>
      <c r="G43" s="32">
        <f>F43/E43</f>
        <v>0</v>
      </c>
      <c r="H43" s="51">
        <f>H44</f>
        <v>0</v>
      </c>
      <c r="I43" s="51">
        <f>I44+I47</f>
        <v>635664</v>
      </c>
    </row>
    <row r="44" spans="1:9" ht="15.75">
      <c r="A44" s="9"/>
      <c r="B44" s="9" t="s">
        <v>211</v>
      </c>
      <c r="C44" s="9"/>
      <c r="D44" s="8" t="s">
        <v>79</v>
      </c>
      <c r="E44" s="52">
        <f>E45+E46</f>
        <v>31150</v>
      </c>
      <c r="F44" s="52">
        <f>F45+F46</f>
        <v>0</v>
      </c>
      <c r="G44" s="28">
        <f>F44/E44</f>
        <v>0</v>
      </c>
      <c r="H44" s="52">
        <f>H45+H46</f>
        <v>0</v>
      </c>
      <c r="I44" s="52">
        <f>I45+I46</f>
        <v>0</v>
      </c>
    </row>
    <row r="45" spans="1:9" ht="76.5">
      <c r="A45" s="9"/>
      <c r="B45" s="9"/>
      <c r="C45" s="9" t="s">
        <v>212</v>
      </c>
      <c r="D45" s="68" t="s">
        <v>214</v>
      </c>
      <c r="E45" s="53">
        <v>26253.22</v>
      </c>
      <c r="F45" s="53"/>
      <c r="G45" s="28">
        <f>F45/E45</f>
        <v>0</v>
      </c>
      <c r="H45" s="53">
        <f>F45</f>
        <v>0</v>
      </c>
      <c r="I45" s="53">
        <v>0</v>
      </c>
    </row>
    <row r="46" spans="1:9" ht="76.5">
      <c r="A46" s="9"/>
      <c r="B46" s="9"/>
      <c r="C46" s="9" t="s">
        <v>213</v>
      </c>
      <c r="D46" s="68" t="s">
        <v>214</v>
      </c>
      <c r="E46" s="53">
        <v>4896.78</v>
      </c>
      <c r="F46" s="53"/>
      <c r="G46" s="28">
        <f>F46/E46</f>
        <v>0</v>
      </c>
      <c r="H46" s="53">
        <f>F46</f>
        <v>0</v>
      </c>
      <c r="I46" s="53">
        <v>0</v>
      </c>
    </row>
    <row r="47" spans="1:9" ht="33.75" customHeight="1">
      <c r="A47" s="15">
        <v>750</v>
      </c>
      <c r="B47" s="15"/>
      <c r="C47" s="15"/>
      <c r="D47" s="15" t="s">
        <v>9</v>
      </c>
      <c r="E47" s="51">
        <f>E48+E51+E55</f>
        <v>95669</v>
      </c>
      <c r="F47" s="51">
        <f>F48+F51+F55</f>
        <v>737489</v>
      </c>
      <c r="G47" s="32">
        <f t="shared" si="0"/>
        <v>7.708756232426387</v>
      </c>
      <c r="H47" s="51">
        <f>H48+H51+H55</f>
        <v>101825</v>
      </c>
      <c r="I47" s="51">
        <f>I48+I51</f>
        <v>635664</v>
      </c>
    </row>
    <row r="48" spans="1:9" ht="15.75">
      <c r="A48" s="9"/>
      <c r="B48" s="9">
        <v>75011</v>
      </c>
      <c r="C48" s="9"/>
      <c r="D48" s="8" t="s">
        <v>52</v>
      </c>
      <c r="E48" s="52">
        <f>E49+E50</f>
        <v>88069</v>
      </c>
      <c r="F48" s="52">
        <f>F49+F50</f>
        <v>94225</v>
      </c>
      <c r="G48" s="28">
        <f t="shared" si="0"/>
        <v>1.0698997377056627</v>
      </c>
      <c r="H48" s="52">
        <f>H49+H50</f>
        <v>94225</v>
      </c>
      <c r="I48" s="52">
        <f>I49+I50</f>
        <v>0</v>
      </c>
    </row>
    <row r="49" spans="1:9" s="6" customFormat="1" ht="77.25" customHeight="1">
      <c r="A49" s="9"/>
      <c r="B49" s="9"/>
      <c r="C49" s="9">
        <v>2010</v>
      </c>
      <c r="D49" s="9" t="s">
        <v>159</v>
      </c>
      <c r="E49" s="53">
        <v>88019</v>
      </c>
      <c r="F49" s="53">
        <v>94225</v>
      </c>
      <c r="G49" s="28">
        <f t="shared" si="0"/>
        <v>1.070507504061623</v>
      </c>
      <c r="H49" s="53">
        <f>F49</f>
        <v>94225</v>
      </c>
      <c r="I49" s="53">
        <v>0</v>
      </c>
    </row>
    <row r="50" spans="1:9" ht="63">
      <c r="A50" s="9"/>
      <c r="B50" s="9"/>
      <c r="C50" s="9">
        <v>2360</v>
      </c>
      <c r="D50" s="9" t="s">
        <v>54</v>
      </c>
      <c r="E50" s="53">
        <v>50</v>
      </c>
      <c r="F50" s="53">
        <v>0</v>
      </c>
      <c r="G50" s="28">
        <f>F50/E50</f>
        <v>0</v>
      </c>
      <c r="H50" s="53">
        <f>F50</f>
        <v>0</v>
      </c>
      <c r="I50" s="53">
        <v>0</v>
      </c>
    </row>
    <row r="51" spans="1:9" ht="31.5">
      <c r="A51" s="9"/>
      <c r="B51" s="9">
        <v>75023</v>
      </c>
      <c r="C51" s="9"/>
      <c r="D51" s="8" t="s">
        <v>53</v>
      </c>
      <c r="E51" s="52">
        <f>E52+E53</f>
        <v>7500</v>
      </c>
      <c r="F51" s="52">
        <f>SUM(F52:F54)</f>
        <v>643164</v>
      </c>
      <c r="G51" s="28">
        <f t="shared" si="0"/>
        <v>85.7552</v>
      </c>
      <c r="H51" s="52">
        <f>H52+H53</f>
        <v>7500</v>
      </c>
      <c r="I51" s="52">
        <f>I54</f>
        <v>635664</v>
      </c>
    </row>
    <row r="52" spans="1:9" ht="15.75">
      <c r="A52" s="9"/>
      <c r="B52" s="9"/>
      <c r="C52" s="9" t="s">
        <v>85</v>
      </c>
      <c r="D52" s="8" t="s">
        <v>87</v>
      </c>
      <c r="E52" s="52">
        <v>4500</v>
      </c>
      <c r="F52" s="53">
        <v>4500</v>
      </c>
      <c r="G52" s="28">
        <f t="shared" si="0"/>
        <v>1</v>
      </c>
      <c r="H52" s="53">
        <f>F52</f>
        <v>4500</v>
      </c>
      <c r="I52" s="53">
        <v>0</v>
      </c>
    </row>
    <row r="53" spans="1:9" ht="33" customHeight="1">
      <c r="A53" s="9"/>
      <c r="B53" s="9"/>
      <c r="C53" s="9" t="s">
        <v>23</v>
      </c>
      <c r="D53" s="9" t="s">
        <v>3</v>
      </c>
      <c r="E53" s="52">
        <v>3000</v>
      </c>
      <c r="F53" s="53">
        <v>3000</v>
      </c>
      <c r="G53" s="28">
        <f t="shared" si="0"/>
        <v>1</v>
      </c>
      <c r="H53" s="53">
        <f>F53</f>
        <v>3000</v>
      </c>
      <c r="I53" s="53">
        <v>0</v>
      </c>
    </row>
    <row r="54" spans="1:9" ht="110.25">
      <c r="A54" s="9"/>
      <c r="B54" s="9"/>
      <c r="C54" s="9" t="s">
        <v>151</v>
      </c>
      <c r="D54" s="9" t="s">
        <v>152</v>
      </c>
      <c r="E54" s="53">
        <v>0</v>
      </c>
      <c r="F54" s="53">
        <v>635664</v>
      </c>
      <c r="G54" s="28" t="s">
        <v>98</v>
      </c>
      <c r="H54" s="53">
        <v>0</v>
      </c>
      <c r="I54" s="53">
        <f>F54</f>
        <v>635664</v>
      </c>
    </row>
    <row r="55" spans="1:9" s="5" customFormat="1" ht="18.75">
      <c r="A55" s="9"/>
      <c r="B55" s="9" t="s">
        <v>219</v>
      </c>
      <c r="C55" s="9"/>
      <c r="D55" s="8" t="s">
        <v>228</v>
      </c>
      <c r="E55" s="52">
        <f>E56</f>
        <v>100</v>
      </c>
      <c r="F55" s="52">
        <f>F56</f>
        <v>100</v>
      </c>
      <c r="G55" s="28">
        <f aca="true" t="shared" si="1" ref="G55:G61">F55/E55</f>
        <v>1</v>
      </c>
      <c r="H55" s="52">
        <f>H56</f>
        <v>100</v>
      </c>
      <c r="I55" s="52">
        <f>I56</f>
        <v>0</v>
      </c>
    </row>
    <row r="56" spans="1:9" ht="15.75">
      <c r="A56" s="9"/>
      <c r="B56" s="9"/>
      <c r="C56" s="9" t="s">
        <v>39</v>
      </c>
      <c r="D56" s="9" t="s">
        <v>158</v>
      </c>
      <c r="E56" s="53">
        <v>100</v>
      </c>
      <c r="F56" s="53">
        <v>100</v>
      </c>
      <c r="G56" s="28">
        <f t="shared" si="1"/>
        <v>1</v>
      </c>
      <c r="H56" s="53">
        <f>F56</f>
        <v>100</v>
      </c>
      <c r="I56" s="53">
        <v>0</v>
      </c>
    </row>
    <row r="57" spans="1:9" ht="63">
      <c r="A57" s="15">
        <v>751</v>
      </c>
      <c r="B57" s="15"/>
      <c r="C57" s="15"/>
      <c r="D57" s="15" t="s">
        <v>10</v>
      </c>
      <c r="E57" s="51">
        <f>E58+E60</f>
        <v>9110</v>
      </c>
      <c r="F57" s="51">
        <f>F58</f>
        <v>3228</v>
      </c>
      <c r="G57" s="32">
        <f t="shared" si="1"/>
        <v>0.3543358946212953</v>
      </c>
      <c r="H57" s="51">
        <f>H58</f>
        <v>3228</v>
      </c>
      <c r="I57" s="51">
        <f>I58</f>
        <v>0</v>
      </c>
    </row>
    <row r="58" spans="1:9" ht="77.25" customHeight="1">
      <c r="A58" s="9"/>
      <c r="B58" s="9">
        <v>75101</v>
      </c>
      <c r="C58" s="9"/>
      <c r="D58" s="8" t="s">
        <v>160</v>
      </c>
      <c r="E58" s="52">
        <f>E59</f>
        <v>6200</v>
      </c>
      <c r="F58" s="52">
        <f>F59</f>
        <v>3228</v>
      </c>
      <c r="G58" s="28">
        <f t="shared" si="1"/>
        <v>0.5206451612903226</v>
      </c>
      <c r="H58" s="52">
        <f>H59</f>
        <v>3228</v>
      </c>
      <c r="I58" s="52">
        <f>I59</f>
        <v>0</v>
      </c>
    </row>
    <row r="59" spans="1:9" ht="78.75">
      <c r="A59" s="9"/>
      <c r="B59" s="9"/>
      <c r="C59" s="9">
        <v>2010</v>
      </c>
      <c r="D59" s="9" t="s">
        <v>159</v>
      </c>
      <c r="E59" s="53">
        <v>6200</v>
      </c>
      <c r="F59" s="53">
        <v>3228</v>
      </c>
      <c r="G59" s="28">
        <f t="shared" si="1"/>
        <v>0.5206451612903226</v>
      </c>
      <c r="H59" s="53">
        <f>F59</f>
        <v>3228</v>
      </c>
      <c r="I59" s="53">
        <v>0</v>
      </c>
    </row>
    <row r="60" spans="1:9" ht="94.5">
      <c r="A60" s="9"/>
      <c r="B60" s="9" t="s">
        <v>215</v>
      </c>
      <c r="C60" s="9"/>
      <c r="D60" s="8" t="s">
        <v>216</v>
      </c>
      <c r="E60" s="52">
        <f>E61</f>
        <v>2910</v>
      </c>
      <c r="F60" s="52">
        <f>F61</f>
        <v>0</v>
      </c>
      <c r="G60" s="28">
        <f t="shared" si="1"/>
        <v>0</v>
      </c>
      <c r="H60" s="52">
        <f>H61</f>
        <v>0</v>
      </c>
      <c r="I60" s="52">
        <f>I61</f>
        <v>0</v>
      </c>
    </row>
    <row r="61" spans="1:9" ht="61.5" customHeight="1">
      <c r="A61" s="9"/>
      <c r="B61" s="9"/>
      <c r="C61" s="9">
        <v>2010</v>
      </c>
      <c r="D61" s="9" t="s">
        <v>159</v>
      </c>
      <c r="E61" s="53">
        <v>2910</v>
      </c>
      <c r="F61" s="53">
        <v>0</v>
      </c>
      <c r="G61" s="28">
        <f t="shared" si="1"/>
        <v>0</v>
      </c>
      <c r="H61" s="53">
        <f>F61</f>
        <v>0</v>
      </c>
      <c r="I61" s="53">
        <v>0</v>
      </c>
    </row>
    <row r="62" spans="1:9" ht="31.5">
      <c r="A62" s="15" t="s">
        <v>189</v>
      </c>
      <c r="B62" s="15"/>
      <c r="C62" s="15"/>
      <c r="D62" s="15" t="s">
        <v>190</v>
      </c>
      <c r="E62" s="51">
        <f>E63</f>
        <v>680000</v>
      </c>
      <c r="F62" s="51">
        <f>F63</f>
        <v>0</v>
      </c>
      <c r="G62" s="32" t="s">
        <v>98</v>
      </c>
      <c r="H62" s="51">
        <f>H63</f>
        <v>0</v>
      </c>
      <c r="I62" s="51">
        <f>I63</f>
        <v>0</v>
      </c>
    </row>
    <row r="63" spans="1:9" ht="15.75">
      <c r="A63" s="9"/>
      <c r="B63" s="9" t="s">
        <v>191</v>
      </c>
      <c r="C63" s="9"/>
      <c r="D63" s="8" t="s">
        <v>192</v>
      </c>
      <c r="E63" s="52">
        <f>E64</f>
        <v>680000</v>
      </c>
      <c r="F63" s="52">
        <f>F64</f>
        <v>0</v>
      </c>
      <c r="G63" s="28" t="s">
        <v>98</v>
      </c>
      <c r="H63" s="52">
        <f>H64</f>
        <v>0</v>
      </c>
      <c r="I63" s="52">
        <f>I64</f>
        <v>0</v>
      </c>
    </row>
    <row r="64" spans="1:9" ht="81.75" customHeight="1">
      <c r="A64" s="9"/>
      <c r="B64" s="9"/>
      <c r="C64" s="9" t="s">
        <v>151</v>
      </c>
      <c r="D64" s="9" t="s">
        <v>152</v>
      </c>
      <c r="E64" s="53">
        <v>680000</v>
      </c>
      <c r="F64" s="53">
        <v>0</v>
      </c>
      <c r="G64" s="28" t="s">
        <v>98</v>
      </c>
      <c r="H64" s="53">
        <v>0</v>
      </c>
      <c r="I64" s="53">
        <f>F64</f>
        <v>0</v>
      </c>
    </row>
    <row r="65" spans="1:9" ht="29.25" customHeight="1">
      <c r="A65" s="14">
        <v>756</v>
      </c>
      <c r="B65" s="14"/>
      <c r="C65" s="14"/>
      <c r="D65" s="14" t="s">
        <v>161</v>
      </c>
      <c r="E65" s="56">
        <f>E66+E68+E84+E88+E75</f>
        <v>20030843.79</v>
      </c>
      <c r="F65" s="56">
        <f>F66+F68+F84+F88+F75</f>
        <v>21801403.79</v>
      </c>
      <c r="G65" s="32">
        <f aca="true" t="shared" si="2" ref="G65:G72">F65/E65</f>
        <v>1.0883916832741674</v>
      </c>
      <c r="H65" s="56">
        <f>H66+H68+H84+H88+H75</f>
        <v>21801403.79</v>
      </c>
      <c r="I65" s="56">
        <f>I66+I68+I84+I88+I75</f>
        <v>0</v>
      </c>
    </row>
    <row r="66" spans="1:9" ht="31.5" customHeight="1">
      <c r="A66" s="9"/>
      <c r="B66" s="9">
        <v>75601</v>
      </c>
      <c r="C66" s="9"/>
      <c r="D66" s="8" t="s">
        <v>55</v>
      </c>
      <c r="E66" s="52">
        <f>E67</f>
        <v>5200</v>
      </c>
      <c r="F66" s="52">
        <f>F67</f>
        <v>5200</v>
      </c>
      <c r="G66" s="28">
        <f t="shared" si="2"/>
        <v>1</v>
      </c>
      <c r="H66" s="52">
        <f>H67</f>
        <v>5200</v>
      </c>
      <c r="I66" s="52">
        <f>I67</f>
        <v>0</v>
      </c>
    </row>
    <row r="67" spans="1:9" ht="28.5" customHeight="1">
      <c r="A67" s="9"/>
      <c r="B67" s="9"/>
      <c r="C67" s="9" t="s">
        <v>40</v>
      </c>
      <c r="D67" s="9" t="s">
        <v>65</v>
      </c>
      <c r="E67" s="53">
        <v>5200</v>
      </c>
      <c r="F67" s="53">
        <v>5200</v>
      </c>
      <c r="G67" s="28">
        <f t="shared" si="2"/>
        <v>1</v>
      </c>
      <c r="H67" s="53">
        <f>F67</f>
        <v>5200</v>
      </c>
      <c r="I67" s="53">
        <v>0</v>
      </c>
    </row>
    <row r="68" spans="1:9" ht="94.5">
      <c r="A68" s="9"/>
      <c r="B68" s="9">
        <v>75615</v>
      </c>
      <c r="C68" s="9"/>
      <c r="D68" s="8" t="s">
        <v>71</v>
      </c>
      <c r="E68" s="52">
        <f>SUM(E69:E74)</f>
        <v>5828457</v>
      </c>
      <c r="F68" s="52">
        <f>SUM(F69:F74)</f>
        <v>6481632</v>
      </c>
      <c r="G68" s="28">
        <f t="shared" si="2"/>
        <v>1.1120665383651283</v>
      </c>
      <c r="H68" s="52">
        <f>H69+H70+H71+H72+H73+H74</f>
        <v>6481632</v>
      </c>
      <c r="I68" s="52">
        <f>I69+I70+I71+I72+I73+I74</f>
        <v>0</v>
      </c>
    </row>
    <row r="69" spans="1:9" ht="19.5" customHeight="1">
      <c r="A69" s="9"/>
      <c r="B69" s="9"/>
      <c r="C69" s="9" t="s">
        <v>29</v>
      </c>
      <c r="D69" s="9" t="s">
        <v>162</v>
      </c>
      <c r="E69" s="53">
        <v>5282000</v>
      </c>
      <c r="F69" s="55">
        <v>5936632</v>
      </c>
      <c r="G69" s="28">
        <f t="shared" si="2"/>
        <v>1.1239363877319197</v>
      </c>
      <c r="H69" s="53">
        <f aca="true" t="shared" si="3" ref="H69:H74">F69</f>
        <v>5936632</v>
      </c>
      <c r="I69" s="55">
        <v>0</v>
      </c>
    </row>
    <row r="70" spans="1:9" ht="25.5" customHeight="1">
      <c r="A70" s="9"/>
      <c r="B70" s="9"/>
      <c r="C70" s="9" t="s">
        <v>30</v>
      </c>
      <c r="D70" s="9" t="s">
        <v>163</v>
      </c>
      <c r="E70" s="53">
        <v>123950</v>
      </c>
      <c r="F70" s="53">
        <v>109500</v>
      </c>
      <c r="G70" s="28">
        <f t="shared" si="2"/>
        <v>0.8834207341670028</v>
      </c>
      <c r="H70" s="53">
        <f t="shared" si="3"/>
        <v>109500</v>
      </c>
      <c r="I70" s="53">
        <v>0</v>
      </c>
    </row>
    <row r="71" spans="1:9" ht="15.75">
      <c r="A71" s="9"/>
      <c r="B71" s="9"/>
      <c r="C71" s="9" t="s">
        <v>31</v>
      </c>
      <c r="D71" s="9" t="s">
        <v>164</v>
      </c>
      <c r="E71" s="53">
        <v>308842</v>
      </c>
      <c r="F71" s="53">
        <v>321800</v>
      </c>
      <c r="G71" s="28">
        <f t="shared" si="2"/>
        <v>1.041956728683275</v>
      </c>
      <c r="H71" s="53">
        <f t="shared" si="3"/>
        <v>321800</v>
      </c>
      <c r="I71" s="53">
        <v>0</v>
      </c>
    </row>
    <row r="72" spans="1:9" ht="31.5">
      <c r="A72" s="9"/>
      <c r="B72" s="9"/>
      <c r="C72" s="9" t="s">
        <v>32</v>
      </c>
      <c r="D72" s="9" t="s">
        <v>165</v>
      </c>
      <c r="E72" s="53">
        <v>91565</v>
      </c>
      <c r="F72" s="53">
        <v>91600</v>
      </c>
      <c r="G72" s="28">
        <f t="shared" si="2"/>
        <v>1.000382242123082</v>
      </c>
      <c r="H72" s="53">
        <f t="shared" si="3"/>
        <v>91600</v>
      </c>
      <c r="I72" s="53">
        <v>0</v>
      </c>
    </row>
    <row r="73" spans="1:9" ht="31.5">
      <c r="A73" s="9"/>
      <c r="B73" s="9"/>
      <c r="C73" s="9" t="s">
        <v>34</v>
      </c>
      <c r="D73" s="9" t="s">
        <v>169</v>
      </c>
      <c r="E73" s="53">
        <v>3500</v>
      </c>
      <c r="F73" s="53">
        <v>3500</v>
      </c>
      <c r="G73" s="28">
        <f aca="true" t="shared" si="4" ref="G73:G89">F73/E73</f>
        <v>1</v>
      </c>
      <c r="H73" s="53">
        <f t="shared" si="3"/>
        <v>3500</v>
      </c>
      <c r="I73" s="53">
        <v>0</v>
      </c>
    </row>
    <row r="74" spans="1:9" ht="31.5">
      <c r="A74" s="9"/>
      <c r="B74" s="9"/>
      <c r="C74" s="9" t="s">
        <v>28</v>
      </c>
      <c r="D74" s="9" t="s">
        <v>166</v>
      </c>
      <c r="E74" s="53">
        <v>18600</v>
      </c>
      <c r="F74" s="53">
        <v>18600</v>
      </c>
      <c r="G74" s="28">
        <f t="shared" si="4"/>
        <v>1</v>
      </c>
      <c r="H74" s="53">
        <f t="shared" si="3"/>
        <v>18600</v>
      </c>
      <c r="I74" s="53">
        <v>0</v>
      </c>
    </row>
    <row r="75" spans="1:9" ht="94.5">
      <c r="A75" s="9"/>
      <c r="B75" s="9" t="s">
        <v>45</v>
      </c>
      <c r="C75" s="9"/>
      <c r="D75" s="8" t="s">
        <v>167</v>
      </c>
      <c r="E75" s="52">
        <f>SUM(E76:E83)</f>
        <v>3725839.79</v>
      </c>
      <c r="F75" s="52">
        <f>F76+F77+F78+F79+F80+F81+F82+F83</f>
        <v>3839766.79</v>
      </c>
      <c r="G75" s="28">
        <f>F75/E75</f>
        <v>1.030577535917077</v>
      </c>
      <c r="H75" s="52">
        <f>H76+H77+H78+H79+H80+H81+H82+H83</f>
        <v>3839766.79</v>
      </c>
      <c r="I75" s="52">
        <f>I76+I77+I78+I79+I80+I81+I82+I83</f>
        <v>0</v>
      </c>
    </row>
    <row r="76" spans="1:9" ht="15.75">
      <c r="A76" s="9"/>
      <c r="B76" s="9"/>
      <c r="C76" s="9" t="s">
        <v>29</v>
      </c>
      <c r="D76" s="9" t="s">
        <v>162</v>
      </c>
      <c r="E76" s="53">
        <v>1935000</v>
      </c>
      <c r="F76" s="53">
        <v>2052300</v>
      </c>
      <c r="G76" s="28">
        <f t="shared" si="4"/>
        <v>1.0606201550387597</v>
      </c>
      <c r="H76" s="53">
        <f aca="true" t="shared" si="5" ref="H76:H83">F76</f>
        <v>2052300</v>
      </c>
      <c r="I76" s="53">
        <v>0</v>
      </c>
    </row>
    <row r="77" spans="1:9" ht="15.75">
      <c r="A77" s="9"/>
      <c r="B77" s="9"/>
      <c r="C77" s="9" t="s">
        <v>30</v>
      </c>
      <c r="D77" s="9" t="s">
        <v>163</v>
      </c>
      <c r="E77" s="53">
        <v>1292300</v>
      </c>
      <c r="F77" s="53">
        <v>1299400</v>
      </c>
      <c r="G77" s="28">
        <f t="shared" si="4"/>
        <v>1.0054940803219066</v>
      </c>
      <c r="H77" s="53">
        <f t="shared" si="5"/>
        <v>1299400</v>
      </c>
      <c r="I77" s="53">
        <v>0</v>
      </c>
    </row>
    <row r="78" spans="1:9" ht="15.75">
      <c r="A78" s="9"/>
      <c r="B78" s="9"/>
      <c r="C78" s="9" t="s">
        <v>31</v>
      </c>
      <c r="D78" s="9" t="s">
        <v>164</v>
      </c>
      <c r="E78" s="53">
        <v>4390</v>
      </c>
      <c r="F78" s="53">
        <v>4600</v>
      </c>
      <c r="G78" s="28">
        <f t="shared" si="4"/>
        <v>1.0478359908883828</v>
      </c>
      <c r="H78" s="53">
        <f t="shared" si="5"/>
        <v>4600</v>
      </c>
      <c r="I78" s="53">
        <v>0</v>
      </c>
    </row>
    <row r="79" spans="1:9" ht="31.5">
      <c r="A79" s="9"/>
      <c r="B79" s="9"/>
      <c r="C79" s="9" t="s">
        <v>32</v>
      </c>
      <c r="D79" s="9" t="s">
        <v>165</v>
      </c>
      <c r="E79" s="53">
        <v>31883</v>
      </c>
      <c r="F79" s="53">
        <v>22600</v>
      </c>
      <c r="G79" s="28">
        <f t="shared" si="4"/>
        <v>0.708841702474673</v>
      </c>
      <c r="H79" s="53">
        <f t="shared" si="5"/>
        <v>22600</v>
      </c>
      <c r="I79" s="53">
        <v>0</v>
      </c>
    </row>
    <row r="80" spans="1:9" ht="29.25" customHeight="1">
      <c r="A80" s="9"/>
      <c r="B80" s="9"/>
      <c r="C80" s="9" t="s">
        <v>46</v>
      </c>
      <c r="D80" s="9" t="s">
        <v>168</v>
      </c>
      <c r="E80" s="53">
        <v>40500</v>
      </c>
      <c r="F80" s="53">
        <v>40500</v>
      </c>
      <c r="G80" s="28">
        <f t="shared" si="4"/>
        <v>1</v>
      </c>
      <c r="H80" s="53">
        <f t="shared" si="5"/>
        <v>40500</v>
      </c>
      <c r="I80" s="53">
        <v>0</v>
      </c>
    </row>
    <row r="81" spans="1:9" ht="15.75">
      <c r="A81" s="9"/>
      <c r="B81" s="9"/>
      <c r="C81" s="9" t="s">
        <v>33</v>
      </c>
      <c r="D81" s="9" t="s">
        <v>11</v>
      </c>
      <c r="E81" s="53">
        <v>36400</v>
      </c>
      <c r="F81" s="53">
        <v>35000</v>
      </c>
      <c r="G81" s="28">
        <f t="shared" si="4"/>
        <v>0.9615384615384616</v>
      </c>
      <c r="H81" s="53">
        <f t="shared" si="5"/>
        <v>35000</v>
      </c>
      <c r="I81" s="53">
        <v>0</v>
      </c>
    </row>
    <row r="82" spans="1:9" ht="31.5">
      <c r="A82" s="9"/>
      <c r="B82" s="9"/>
      <c r="C82" s="9" t="s">
        <v>34</v>
      </c>
      <c r="D82" s="9" t="s">
        <v>169</v>
      </c>
      <c r="E82" s="53">
        <v>350000</v>
      </c>
      <c r="F82" s="53">
        <v>350000</v>
      </c>
      <c r="G82" s="28">
        <f t="shared" si="4"/>
        <v>1</v>
      </c>
      <c r="H82" s="53">
        <f t="shared" si="5"/>
        <v>350000</v>
      </c>
      <c r="I82" s="53">
        <v>0</v>
      </c>
    </row>
    <row r="83" spans="1:9" ht="31.5">
      <c r="A83" s="9"/>
      <c r="B83" s="9"/>
      <c r="C83" s="9" t="s">
        <v>28</v>
      </c>
      <c r="D83" s="9" t="s">
        <v>166</v>
      </c>
      <c r="E83" s="53">
        <v>35366.79</v>
      </c>
      <c r="F83" s="53">
        <v>35366.79</v>
      </c>
      <c r="G83" s="28">
        <f t="shared" si="4"/>
        <v>1</v>
      </c>
      <c r="H83" s="53">
        <f t="shared" si="5"/>
        <v>35366.79</v>
      </c>
      <c r="I83" s="53">
        <v>0</v>
      </c>
    </row>
    <row r="84" spans="1:9" ht="78.75">
      <c r="A84" s="9"/>
      <c r="B84" s="9">
        <v>75618</v>
      </c>
      <c r="C84" s="9"/>
      <c r="D84" s="8" t="s">
        <v>72</v>
      </c>
      <c r="E84" s="52">
        <f>SUM(E85:E87)</f>
        <v>366714</v>
      </c>
      <c r="F84" s="52">
        <f>SUM(F85:F87)</f>
        <v>375605</v>
      </c>
      <c r="G84" s="28">
        <f>F84/E84</f>
        <v>1.0242450520023778</v>
      </c>
      <c r="H84" s="52">
        <f>SUM(H85:H87)</f>
        <v>375605</v>
      </c>
      <c r="I84" s="52">
        <f>SUM(I85:I87)</f>
        <v>0</v>
      </c>
    </row>
    <row r="85" spans="1:9" ht="24" customHeight="1">
      <c r="A85" s="9"/>
      <c r="B85" s="9"/>
      <c r="C85" s="9" t="s">
        <v>35</v>
      </c>
      <c r="D85" s="9" t="s">
        <v>12</v>
      </c>
      <c r="E85" s="53">
        <v>52200</v>
      </c>
      <c r="F85" s="53">
        <v>52200</v>
      </c>
      <c r="G85" s="28">
        <f t="shared" si="4"/>
        <v>1</v>
      </c>
      <c r="H85" s="53">
        <f>F85</f>
        <v>52200</v>
      </c>
      <c r="I85" s="53">
        <v>0</v>
      </c>
    </row>
    <row r="86" spans="1:9" ht="23.25" customHeight="1" hidden="1">
      <c r="A86" s="9"/>
      <c r="B86" s="9"/>
      <c r="C86" s="9" t="s">
        <v>112</v>
      </c>
      <c r="D86" s="9" t="s">
        <v>113</v>
      </c>
      <c r="E86" s="53">
        <v>0</v>
      </c>
      <c r="F86" s="53">
        <v>0</v>
      </c>
      <c r="G86" s="28" t="e">
        <f>F86/E86</f>
        <v>#DIV/0!</v>
      </c>
      <c r="H86" s="53">
        <f>F86</f>
        <v>0</v>
      </c>
      <c r="I86" s="53">
        <v>0</v>
      </c>
    </row>
    <row r="87" spans="1:9" ht="31.5">
      <c r="A87" s="9"/>
      <c r="B87" s="9"/>
      <c r="C87" s="9" t="s">
        <v>25</v>
      </c>
      <c r="D87" s="9" t="s">
        <v>170</v>
      </c>
      <c r="E87" s="53">
        <v>314514</v>
      </c>
      <c r="F87" s="53">
        <v>323405</v>
      </c>
      <c r="G87" s="28">
        <f t="shared" si="4"/>
        <v>1.0282690118722855</v>
      </c>
      <c r="H87" s="53">
        <f>F87</f>
        <v>323405</v>
      </c>
      <c r="I87" s="53">
        <v>0</v>
      </c>
    </row>
    <row r="88" spans="1:9" ht="47.25">
      <c r="A88" s="9"/>
      <c r="B88" s="9">
        <v>75621</v>
      </c>
      <c r="C88" s="9"/>
      <c r="D88" s="8" t="s">
        <v>73</v>
      </c>
      <c r="E88" s="53">
        <f>E89+E90</f>
        <v>10104633</v>
      </c>
      <c r="F88" s="53">
        <f>F89+F90</f>
        <v>11099200</v>
      </c>
      <c r="G88" s="28">
        <f>F88/E88</f>
        <v>1.0984268305439693</v>
      </c>
      <c r="H88" s="53">
        <f>H89+H90</f>
        <v>11099200</v>
      </c>
      <c r="I88" s="53">
        <f>I89+I90</f>
        <v>0</v>
      </c>
    </row>
    <row r="89" spans="1:9" ht="33" customHeight="1">
      <c r="A89" s="9"/>
      <c r="B89" s="9"/>
      <c r="C89" s="9" t="s">
        <v>27</v>
      </c>
      <c r="D89" s="9" t="s">
        <v>171</v>
      </c>
      <c r="E89" s="53">
        <v>9754633</v>
      </c>
      <c r="F89" s="55">
        <v>10549200</v>
      </c>
      <c r="G89" s="28">
        <f t="shared" si="4"/>
        <v>1.081455345372809</v>
      </c>
      <c r="H89" s="53">
        <f>F89</f>
        <v>10549200</v>
      </c>
      <c r="I89" s="55">
        <v>0</v>
      </c>
    </row>
    <row r="90" spans="1:9" ht="30" customHeight="1">
      <c r="A90" s="9"/>
      <c r="B90" s="9"/>
      <c r="C90" s="9" t="s">
        <v>26</v>
      </c>
      <c r="D90" s="9" t="s">
        <v>172</v>
      </c>
      <c r="E90" s="53">
        <v>350000</v>
      </c>
      <c r="F90" s="53">
        <v>550000</v>
      </c>
      <c r="G90" s="11">
        <f>F90/E90</f>
        <v>1.5714285714285714</v>
      </c>
      <c r="H90" s="53">
        <f>F90</f>
        <v>550000</v>
      </c>
      <c r="I90" s="53">
        <v>0</v>
      </c>
    </row>
    <row r="91" spans="1:9" ht="27.75" customHeight="1">
      <c r="A91" s="14">
        <v>758</v>
      </c>
      <c r="B91" s="14"/>
      <c r="C91" s="14"/>
      <c r="D91" s="14" t="s">
        <v>13</v>
      </c>
      <c r="E91" s="56">
        <f>E92+E94+E96+E100</f>
        <v>14776768.27</v>
      </c>
      <c r="F91" s="56">
        <f>F92+F94+F96+F100</f>
        <v>14855890</v>
      </c>
      <c r="G91" s="32">
        <f>F91/E91</f>
        <v>1.0053544678074593</v>
      </c>
      <c r="H91" s="56">
        <f>H92+H94+H96+H100</f>
        <v>14855890</v>
      </c>
      <c r="I91" s="56">
        <f>I92+I94+I96+I100</f>
        <v>0</v>
      </c>
    </row>
    <row r="92" spans="1:9" ht="47.25">
      <c r="A92" s="9"/>
      <c r="B92" s="9">
        <v>75801</v>
      </c>
      <c r="C92" s="9"/>
      <c r="D92" s="8" t="s">
        <v>74</v>
      </c>
      <c r="E92" s="52">
        <f>E93</f>
        <v>9929662</v>
      </c>
      <c r="F92" s="52">
        <f>F93</f>
        <v>9511670</v>
      </c>
      <c r="G92" s="28">
        <f aca="true" t="shared" si="6" ref="G92:G99">F92/E92</f>
        <v>0.9579047101502549</v>
      </c>
      <c r="H92" s="52">
        <f>H93</f>
        <v>9511670</v>
      </c>
      <c r="I92" s="52">
        <f>I93</f>
        <v>0</v>
      </c>
    </row>
    <row r="93" spans="1:9" ht="15.75">
      <c r="A93" s="9"/>
      <c r="B93" s="9"/>
      <c r="C93" s="9">
        <v>2920</v>
      </c>
      <c r="D93" s="9" t="s">
        <v>14</v>
      </c>
      <c r="E93" s="53">
        <v>9929662</v>
      </c>
      <c r="F93" s="53">
        <v>9511670</v>
      </c>
      <c r="G93" s="28">
        <f t="shared" si="6"/>
        <v>0.9579047101502549</v>
      </c>
      <c r="H93" s="53">
        <f>F93</f>
        <v>9511670</v>
      </c>
      <c r="I93" s="53">
        <v>0</v>
      </c>
    </row>
    <row r="94" spans="1:9" ht="31.5">
      <c r="A94" s="9"/>
      <c r="B94" s="9">
        <v>75807</v>
      </c>
      <c r="C94" s="9"/>
      <c r="D94" s="8" t="s">
        <v>75</v>
      </c>
      <c r="E94" s="52">
        <f>E95</f>
        <v>4296566</v>
      </c>
      <c r="F94" s="52">
        <f>F95</f>
        <v>4966196</v>
      </c>
      <c r="G94" s="28">
        <f t="shared" si="6"/>
        <v>1.1558523714054434</v>
      </c>
      <c r="H94" s="52">
        <f>H95</f>
        <v>4966196</v>
      </c>
      <c r="I94" s="52">
        <f>I95</f>
        <v>0</v>
      </c>
    </row>
    <row r="95" spans="1:9" ht="15.75">
      <c r="A95" s="9"/>
      <c r="B95" s="9"/>
      <c r="C95" s="9">
        <v>2920</v>
      </c>
      <c r="D95" s="9" t="s">
        <v>14</v>
      </c>
      <c r="E95" s="53">
        <v>4296566</v>
      </c>
      <c r="F95" s="53">
        <v>4966196</v>
      </c>
      <c r="G95" s="28">
        <f t="shared" si="6"/>
        <v>1.1558523714054434</v>
      </c>
      <c r="H95" s="53">
        <f>F95</f>
        <v>4966196</v>
      </c>
      <c r="I95" s="53">
        <v>0</v>
      </c>
    </row>
    <row r="96" spans="1:9" ht="15.75">
      <c r="A96" s="9"/>
      <c r="B96" s="9">
        <v>75814</v>
      </c>
      <c r="C96" s="9"/>
      <c r="D96" s="8" t="s">
        <v>76</v>
      </c>
      <c r="E96" s="52">
        <f>SUM(E97:E99)</f>
        <v>132122.27000000002</v>
      </c>
      <c r="F96" s="52">
        <f>SUM(F97:F99)</f>
        <v>30000</v>
      </c>
      <c r="G96" s="28">
        <f t="shared" si="6"/>
        <v>0.22706240212191325</v>
      </c>
      <c r="H96" s="52">
        <f>H97+H99</f>
        <v>30000</v>
      </c>
      <c r="I96" s="52">
        <f>I97+I99</f>
        <v>0</v>
      </c>
    </row>
    <row r="97" spans="1:9" ht="15.75">
      <c r="A97" s="9"/>
      <c r="B97" s="9"/>
      <c r="C97" s="9" t="s">
        <v>39</v>
      </c>
      <c r="D97" s="9" t="s">
        <v>158</v>
      </c>
      <c r="E97" s="53">
        <v>30000</v>
      </c>
      <c r="F97" s="53">
        <v>30000</v>
      </c>
      <c r="G97" s="28">
        <f t="shared" si="6"/>
        <v>1</v>
      </c>
      <c r="H97" s="53">
        <f>F97</f>
        <v>30000</v>
      </c>
      <c r="I97" s="53">
        <v>0</v>
      </c>
    </row>
    <row r="98" spans="1:9" ht="62.25" customHeight="1">
      <c r="A98" s="9"/>
      <c r="B98" s="9"/>
      <c r="C98" s="9" t="s">
        <v>83</v>
      </c>
      <c r="D98" s="9" t="s">
        <v>175</v>
      </c>
      <c r="E98" s="53">
        <v>89465.1</v>
      </c>
      <c r="F98" s="53">
        <v>0</v>
      </c>
      <c r="G98" s="28">
        <f>F98/E98</f>
        <v>0</v>
      </c>
      <c r="H98" s="53">
        <f>F98</f>
        <v>0</v>
      </c>
      <c r="I98" s="53">
        <v>0</v>
      </c>
    </row>
    <row r="99" spans="1:9" ht="31.5">
      <c r="A99" s="9"/>
      <c r="B99" s="9"/>
      <c r="C99" s="9" t="s">
        <v>217</v>
      </c>
      <c r="D99" s="9" t="s">
        <v>232</v>
      </c>
      <c r="E99" s="53">
        <v>12657.17</v>
      </c>
      <c r="F99" s="53">
        <v>0</v>
      </c>
      <c r="G99" s="28">
        <f t="shared" si="6"/>
        <v>0</v>
      </c>
      <c r="H99" s="53">
        <f>F99</f>
        <v>0</v>
      </c>
      <c r="I99" s="53">
        <v>0</v>
      </c>
    </row>
    <row r="100" spans="1:9" ht="31.5">
      <c r="A100" s="9"/>
      <c r="B100" s="9" t="s">
        <v>47</v>
      </c>
      <c r="C100" s="9"/>
      <c r="D100" s="8" t="s">
        <v>77</v>
      </c>
      <c r="E100" s="52">
        <f>E101</f>
        <v>418418</v>
      </c>
      <c r="F100" s="52">
        <f>F101</f>
        <v>348024</v>
      </c>
      <c r="G100" s="28">
        <f aca="true" t="shared" si="7" ref="G100:G107">F100/E100</f>
        <v>0.8317615398955112</v>
      </c>
      <c r="H100" s="52">
        <f>H101</f>
        <v>348024</v>
      </c>
      <c r="I100" s="52">
        <f>I101</f>
        <v>0</v>
      </c>
    </row>
    <row r="101" spans="1:9" ht="15.75">
      <c r="A101" s="9"/>
      <c r="B101" s="9"/>
      <c r="C101" s="9" t="s">
        <v>43</v>
      </c>
      <c r="D101" s="9" t="s">
        <v>14</v>
      </c>
      <c r="E101" s="53">
        <v>418418</v>
      </c>
      <c r="F101" s="53">
        <v>348024</v>
      </c>
      <c r="G101" s="28">
        <f t="shared" si="7"/>
        <v>0.8317615398955112</v>
      </c>
      <c r="H101" s="53">
        <f>F101</f>
        <v>348024</v>
      </c>
      <c r="I101" s="53">
        <v>0</v>
      </c>
    </row>
    <row r="102" spans="1:9" ht="15.75">
      <c r="A102" s="14">
        <v>801</v>
      </c>
      <c r="B102" s="14"/>
      <c r="C102" s="14"/>
      <c r="D102" s="14" t="s">
        <v>15</v>
      </c>
      <c r="E102" s="56">
        <f>E103+E111+E115+E117+E120+E122+E109</f>
        <v>765438.15</v>
      </c>
      <c r="F102" s="56">
        <f>F103+F111+F115+F117+F120+F122</f>
        <v>800190</v>
      </c>
      <c r="G102" s="32">
        <f t="shared" si="7"/>
        <v>1.0454012515576863</v>
      </c>
      <c r="H102" s="56">
        <f>H103+H111+H117+H110</f>
        <v>151800</v>
      </c>
      <c r="I102" s="56">
        <f>I103+I111</f>
        <v>648390</v>
      </c>
    </row>
    <row r="103" spans="1:9" ht="15.75">
      <c r="A103" s="9"/>
      <c r="B103" s="9">
        <v>80101</v>
      </c>
      <c r="C103" s="9"/>
      <c r="D103" s="8" t="s">
        <v>66</v>
      </c>
      <c r="E103" s="52">
        <f>SUM(E104:E107)</f>
        <v>151205</v>
      </c>
      <c r="F103" s="52">
        <f>SUM(F104:F108)</f>
        <v>163490</v>
      </c>
      <c r="G103" s="28">
        <f t="shared" si="7"/>
        <v>1.0812473132502232</v>
      </c>
      <c r="H103" s="52">
        <f>SUM(H104:H107)</f>
        <v>7800</v>
      </c>
      <c r="I103" s="52">
        <f>I108</f>
        <v>155690</v>
      </c>
    </row>
    <row r="104" spans="1:9" ht="62.25" customHeight="1">
      <c r="A104" s="9"/>
      <c r="B104" s="9"/>
      <c r="C104" s="9" t="s">
        <v>37</v>
      </c>
      <c r="D104" s="9" t="s">
        <v>154</v>
      </c>
      <c r="E104" s="52">
        <v>7800</v>
      </c>
      <c r="F104" s="53">
        <v>7800</v>
      </c>
      <c r="G104" s="28">
        <f t="shared" si="7"/>
        <v>1</v>
      </c>
      <c r="H104" s="53">
        <f>F104</f>
        <v>7800</v>
      </c>
      <c r="I104" s="53">
        <v>0</v>
      </c>
    </row>
    <row r="105" spans="1:9" ht="31.5">
      <c r="A105" s="9"/>
      <c r="B105" s="9"/>
      <c r="C105" s="9" t="s">
        <v>218</v>
      </c>
      <c r="D105" s="9" t="s">
        <v>233</v>
      </c>
      <c r="E105" s="52">
        <v>2177.1</v>
      </c>
      <c r="F105" s="53"/>
      <c r="G105" s="28">
        <f t="shared" si="7"/>
        <v>0</v>
      </c>
      <c r="H105" s="53"/>
      <c r="I105" s="53"/>
    </row>
    <row r="106" spans="1:9" ht="94.5" customHeight="1">
      <c r="A106" s="9"/>
      <c r="B106" s="9"/>
      <c r="C106" s="9" t="s">
        <v>44</v>
      </c>
      <c r="D106" s="9" t="s">
        <v>159</v>
      </c>
      <c r="E106" s="52">
        <v>141227.9</v>
      </c>
      <c r="F106" s="53">
        <v>0</v>
      </c>
      <c r="G106" s="28">
        <f t="shared" si="7"/>
        <v>0</v>
      </c>
      <c r="H106" s="53">
        <f>F106</f>
        <v>0</v>
      </c>
      <c r="I106" s="53">
        <v>0</v>
      </c>
    </row>
    <row r="107" spans="1:9" ht="87" customHeight="1" hidden="1">
      <c r="A107" s="9"/>
      <c r="B107" s="9"/>
      <c r="C107" s="9" t="s">
        <v>173</v>
      </c>
      <c r="D107" s="9" t="s">
        <v>174</v>
      </c>
      <c r="E107" s="52">
        <v>0</v>
      </c>
      <c r="F107" s="53">
        <v>0</v>
      </c>
      <c r="G107" s="28" t="e">
        <f t="shared" si="7"/>
        <v>#DIV/0!</v>
      </c>
      <c r="H107" s="53">
        <f>F107</f>
        <v>0</v>
      </c>
      <c r="I107" s="53">
        <v>0</v>
      </c>
    </row>
    <row r="108" spans="1:9" ht="110.25">
      <c r="A108" s="9"/>
      <c r="B108" s="9"/>
      <c r="C108" s="9" t="s">
        <v>151</v>
      </c>
      <c r="D108" s="9" t="s">
        <v>152</v>
      </c>
      <c r="E108" s="53">
        <v>0</v>
      </c>
      <c r="F108" s="53">
        <v>155690</v>
      </c>
      <c r="G108" s="28" t="s">
        <v>98</v>
      </c>
      <c r="H108" s="53">
        <v>0</v>
      </c>
      <c r="I108" s="53">
        <f>F108</f>
        <v>155690</v>
      </c>
    </row>
    <row r="109" spans="1:9" ht="31.5">
      <c r="A109" s="9"/>
      <c r="B109" s="9" t="s">
        <v>132</v>
      </c>
      <c r="C109" s="9"/>
      <c r="D109" s="9" t="s">
        <v>133</v>
      </c>
      <c r="E109" s="52">
        <f>E110</f>
        <v>42816</v>
      </c>
      <c r="F109" s="52">
        <f>F110</f>
        <v>0</v>
      </c>
      <c r="G109" s="28">
        <f>F109/E109</f>
        <v>0</v>
      </c>
      <c r="H109" s="52">
        <f>H110</f>
        <v>0</v>
      </c>
      <c r="I109" s="52">
        <f>I110</f>
        <v>0</v>
      </c>
    </row>
    <row r="110" spans="1:9" ht="19.5" customHeight="1">
      <c r="A110" s="9"/>
      <c r="B110" s="9"/>
      <c r="C110" s="9" t="s">
        <v>83</v>
      </c>
      <c r="D110" s="9" t="s">
        <v>175</v>
      </c>
      <c r="E110" s="53">
        <v>42816</v>
      </c>
      <c r="F110" s="53">
        <v>0</v>
      </c>
      <c r="G110" s="28">
        <f>F110/E110</f>
        <v>0</v>
      </c>
      <c r="H110" s="53">
        <f>F110</f>
        <v>0</v>
      </c>
      <c r="I110" s="53">
        <v>0</v>
      </c>
    </row>
    <row r="111" spans="1:9" ht="15.75">
      <c r="A111" s="9"/>
      <c r="B111" s="9">
        <v>80104</v>
      </c>
      <c r="C111" s="9"/>
      <c r="D111" s="8" t="s">
        <v>67</v>
      </c>
      <c r="E111" s="52">
        <f>SUM(E112:E113)</f>
        <v>431176</v>
      </c>
      <c r="F111" s="52">
        <f>SUM(F112:F114)</f>
        <v>586700</v>
      </c>
      <c r="G111" s="28">
        <f>F111/E111</f>
        <v>1.3606972558769506</v>
      </c>
      <c r="H111" s="52">
        <f>SUM(H112:H114)</f>
        <v>94000</v>
      </c>
      <c r="I111" s="52">
        <f>SUM(I112:I114)</f>
        <v>492700</v>
      </c>
    </row>
    <row r="112" spans="1:9" ht="31.5">
      <c r="A112" s="9"/>
      <c r="B112" s="9"/>
      <c r="C112" s="9" t="s">
        <v>176</v>
      </c>
      <c r="D112" s="8" t="s">
        <v>177</v>
      </c>
      <c r="E112" s="52">
        <v>94000</v>
      </c>
      <c r="F112" s="52">
        <v>94000</v>
      </c>
      <c r="G112" s="28">
        <f>F112/E112</f>
        <v>1</v>
      </c>
      <c r="H112" s="53">
        <f>F112</f>
        <v>94000</v>
      </c>
      <c r="I112" s="52">
        <v>0</v>
      </c>
    </row>
    <row r="113" spans="1:9" ht="63">
      <c r="A113" s="9"/>
      <c r="B113" s="9"/>
      <c r="C113" s="9" t="s">
        <v>83</v>
      </c>
      <c r="D113" s="9" t="s">
        <v>175</v>
      </c>
      <c r="E113" s="53">
        <v>337176</v>
      </c>
      <c r="F113" s="53"/>
      <c r="G113" s="28">
        <f aca="true" t="shared" si="8" ref="G113:G121">F113/E113</f>
        <v>0</v>
      </c>
      <c r="H113" s="53">
        <f>F113</f>
        <v>0</v>
      </c>
      <c r="I113" s="53">
        <v>0</v>
      </c>
    </row>
    <row r="114" spans="1:9" ht="110.25">
      <c r="A114" s="9"/>
      <c r="B114" s="9"/>
      <c r="C114" s="9" t="s">
        <v>151</v>
      </c>
      <c r="D114" s="9" t="s">
        <v>152</v>
      </c>
      <c r="E114" s="53">
        <v>0</v>
      </c>
      <c r="F114" s="53">
        <v>492700</v>
      </c>
      <c r="G114" s="28" t="s">
        <v>98</v>
      </c>
      <c r="H114" s="53">
        <v>0</v>
      </c>
      <c r="I114" s="53">
        <f>F114</f>
        <v>492700</v>
      </c>
    </row>
    <row r="115" spans="1:9" ht="31.5">
      <c r="A115" s="9"/>
      <c r="B115" s="9" t="s">
        <v>134</v>
      </c>
      <c r="C115" s="9"/>
      <c r="D115" s="9" t="s">
        <v>135</v>
      </c>
      <c r="E115" s="52">
        <f>E116</f>
        <v>45492</v>
      </c>
      <c r="F115" s="52">
        <f>F116</f>
        <v>0</v>
      </c>
      <c r="G115" s="28">
        <f t="shared" si="8"/>
        <v>0</v>
      </c>
      <c r="H115" s="52">
        <f>H116</f>
        <v>0</v>
      </c>
      <c r="I115" s="52">
        <f>I116</f>
        <v>0</v>
      </c>
    </row>
    <row r="116" spans="1:9" ht="63">
      <c r="A116" s="9"/>
      <c r="B116" s="9"/>
      <c r="C116" s="9" t="s">
        <v>83</v>
      </c>
      <c r="D116" s="9" t="s">
        <v>175</v>
      </c>
      <c r="E116" s="53">
        <v>45492</v>
      </c>
      <c r="F116" s="53">
        <v>0</v>
      </c>
      <c r="G116" s="28">
        <f t="shared" si="8"/>
        <v>0</v>
      </c>
      <c r="H116" s="53">
        <f>F116</f>
        <v>0</v>
      </c>
      <c r="I116" s="53">
        <v>0</v>
      </c>
    </row>
    <row r="117" spans="1:9" ht="28.5" customHeight="1">
      <c r="A117" s="9"/>
      <c r="B117" s="9">
        <v>80110</v>
      </c>
      <c r="C117" s="9"/>
      <c r="D117" s="8" t="s">
        <v>78</v>
      </c>
      <c r="E117" s="52">
        <f>E118+E119</f>
        <v>92773.66</v>
      </c>
      <c r="F117" s="52">
        <f>F118+F119</f>
        <v>50000</v>
      </c>
      <c r="G117" s="28">
        <f t="shared" si="8"/>
        <v>0.5389460758581692</v>
      </c>
      <c r="H117" s="52">
        <f>H118+H119</f>
        <v>50000</v>
      </c>
      <c r="I117" s="52">
        <f>I118+I119</f>
        <v>0</v>
      </c>
    </row>
    <row r="118" spans="1:9" ht="87.75" customHeight="1">
      <c r="A118" s="9"/>
      <c r="B118" s="9"/>
      <c r="C118" s="9" t="s">
        <v>37</v>
      </c>
      <c r="D118" s="9" t="s">
        <v>154</v>
      </c>
      <c r="E118" s="52">
        <v>50000</v>
      </c>
      <c r="F118" s="53">
        <v>50000</v>
      </c>
      <c r="G118" s="28">
        <f t="shared" si="8"/>
        <v>1</v>
      </c>
      <c r="H118" s="53">
        <f>F118</f>
        <v>50000</v>
      </c>
      <c r="I118" s="53">
        <v>0</v>
      </c>
    </row>
    <row r="119" spans="1:9" ht="51" customHeight="1">
      <c r="A119" s="9"/>
      <c r="B119" s="9"/>
      <c r="C119" s="9" t="s">
        <v>44</v>
      </c>
      <c r="D119" s="9" t="s">
        <v>159</v>
      </c>
      <c r="E119" s="52">
        <v>42773.66</v>
      </c>
      <c r="F119" s="53">
        <v>0</v>
      </c>
      <c r="G119" s="28">
        <f t="shared" si="8"/>
        <v>0</v>
      </c>
      <c r="H119" s="53">
        <f>F119</f>
        <v>0</v>
      </c>
      <c r="I119" s="53">
        <v>0</v>
      </c>
    </row>
    <row r="120" spans="1:9" ht="99" customHeight="1">
      <c r="A120" s="9"/>
      <c r="B120" s="9" t="s">
        <v>178</v>
      </c>
      <c r="C120" s="9"/>
      <c r="D120" s="50" t="s">
        <v>179</v>
      </c>
      <c r="E120" s="52">
        <f>E121</f>
        <v>1338</v>
      </c>
      <c r="F120" s="52">
        <f>F121</f>
        <v>0</v>
      </c>
      <c r="G120" s="28">
        <f t="shared" si="8"/>
        <v>0</v>
      </c>
      <c r="H120" s="53">
        <v>0</v>
      </c>
      <c r="I120" s="53">
        <v>0</v>
      </c>
    </row>
    <row r="121" spans="1:9" ht="63">
      <c r="A121" s="9"/>
      <c r="B121" s="9"/>
      <c r="C121" s="9" t="s">
        <v>83</v>
      </c>
      <c r="D121" s="9" t="s">
        <v>175</v>
      </c>
      <c r="E121" s="52">
        <v>1338</v>
      </c>
      <c r="F121" s="53">
        <v>0</v>
      </c>
      <c r="G121" s="28">
        <f t="shared" si="8"/>
        <v>0</v>
      </c>
      <c r="H121" s="53">
        <f>F121</f>
        <v>0</v>
      </c>
      <c r="I121" s="53">
        <v>0</v>
      </c>
    </row>
    <row r="122" spans="1:9" ht="15.75">
      <c r="A122" s="9"/>
      <c r="B122" s="9" t="s">
        <v>220</v>
      </c>
      <c r="C122" s="9"/>
      <c r="D122" s="9" t="s">
        <v>79</v>
      </c>
      <c r="E122" s="52">
        <f>E123</f>
        <v>637.49</v>
      </c>
      <c r="F122" s="52">
        <f>F123</f>
        <v>0</v>
      </c>
      <c r="G122" s="28">
        <f aca="true" t="shared" si="9" ref="G122:G128">F122/E122</f>
        <v>0</v>
      </c>
      <c r="H122" s="53">
        <v>0</v>
      </c>
      <c r="I122" s="53">
        <v>0</v>
      </c>
    </row>
    <row r="123" spans="1:9" ht="78.75">
      <c r="A123" s="9"/>
      <c r="B123" s="9"/>
      <c r="C123" s="9" t="s">
        <v>44</v>
      </c>
      <c r="D123" s="9" t="s">
        <v>159</v>
      </c>
      <c r="E123" s="52">
        <v>637.49</v>
      </c>
      <c r="F123" s="53">
        <v>0</v>
      </c>
      <c r="G123" s="28">
        <f t="shared" si="9"/>
        <v>0</v>
      </c>
      <c r="H123" s="53">
        <f>F123</f>
        <v>0</v>
      </c>
      <c r="I123" s="53">
        <v>0</v>
      </c>
    </row>
    <row r="124" spans="1:9" ht="42.75" customHeight="1">
      <c r="A124" s="12" t="s">
        <v>121</v>
      </c>
      <c r="B124" s="12"/>
      <c r="C124" s="12"/>
      <c r="D124" s="12" t="s">
        <v>124</v>
      </c>
      <c r="E124" s="56">
        <f>E127+E125</f>
        <v>2600</v>
      </c>
      <c r="F124" s="56">
        <f>F127</f>
        <v>428</v>
      </c>
      <c r="G124" s="28">
        <f t="shared" si="9"/>
        <v>0.1646153846153846</v>
      </c>
      <c r="H124" s="56">
        <f>H127</f>
        <v>428</v>
      </c>
      <c r="I124" s="56">
        <f>I127</f>
        <v>0</v>
      </c>
    </row>
    <row r="125" spans="1:9" ht="15.75">
      <c r="A125" s="9"/>
      <c r="B125" s="9" t="s">
        <v>221</v>
      </c>
      <c r="C125" s="9"/>
      <c r="D125" s="9" t="s">
        <v>234</v>
      </c>
      <c r="E125" s="52">
        <f>E126</f>
        <v>2000</v>
      </c>
      <c r="F125" s="52">
        <f>F126</f>
        <v>0</v>
      </c>
      <c r="G125" s="28">
        <f t="shared" si="9"/>
        <v>0</v>
      </c>
      <c r="H125" s="52">
        <f>H126</f>
        <v>0</v>
      </c>
      <c r="I125" s="52">
        <f>I126</f>
        <v>0</v>
      </c>
    </row>
    <row r="126" spans="1:9" ht="15.75">
      <c r="A126" s="9"/>
      <c r="B126" s="9"/>
      <c r="C126" s="9" t="s">
        <v>23</v>
      </c>
      <c r="D126" s="9" t="s">
        <v>3</v>
      </c>
      <c r="E126" s="52">
        <v>2000</v>
      </c>
      <c r="F126" s="53"/>
      <c r="G126" s="28">
        <f t="shared" si="9"/>
        <v>0</v>
      </c>
      <c r="H126" s="53">
        <f>F126</f>
        <v>0</v>
      </c>
      <c r="I126" s="53">
        <v>0</v>
      </c>
    </row>
    <row r="127" spans="1:9" ht="15.75">
      <c r="A127" s="9"/>
      <c r="B127" s="9" t="s">
        <v>122</v>
      </c>
      <c r="C127" s="9"/>
      <c r="D127" s="9" t="s">
        <v>79</v>
      </c>
      <c r="E127" s="52">
        <f>E128</f>
        <v>600</v>
      </c>
      <c r="F127" s="52">
        <f>F128</f>
        <v>428</v>
      </c>
      <c r="G127" s="28">
        <f t="shared" si="9"/>
        <v>0.7133333333333334</v>
      </c>
      <c r="H127" s="52">
        <f>H128</f>
        <v>428</v>
      </c>
      <c r="I127" s="52">
        <f>I128</f>
        <v>0</v>
      </c>
    </row>
    <row r="128" spans="1:9" ht="78.75">
      <c r="A128" s="9"/>
      <c r="B128" s="9"/>
      <c r="C128" s="9" t="s">
        <v>44</v>
      </c>
      <c r="D128" s="9" t="s">
        <v>159</v>
      </c>
      <c r="E128" s="52">
        <v>600</v>
      </c>
      <c r="F128" s="53">
        <v>428</v>
      </c>
      <c r="G128" s="28">
        <f t="shared" si="9"/>
        <v>0.7133333333333334</v>
      </c>
      <c r="H128" s="53">
        <f>F128</f>
        <v>428</v>
      </c>
      <c r="I128" s="53">
        <v>0</v>
      </c>
    </row>
    <row r="129" spans="1:9" ht="15.75">
      <c r="A129" s="14">
        <v>852</v>
      </c>
      <c r="B129" s="14"/>
      <c r="C129" s="14"/>
      <c r="D129" s="14" t="s">
        <v>17</v>
      </c>
      <c r="E129" s="56">
        <f>E130+E132+E134+E137+E141+E144+E146+E148+E151+E154+E159+E157</f>
        <v>2952692</v>
      </c>
      <c r="F129" s="56">
        <f>F130+F132+F134+F137+F141+F144+F146+F148+F151+F154+F159+F157</f>
        <v>2603028</v>
      </c>
      <c r="G129" s="32">
        <f aca="true" t="shared" si="10" ref="G129:G162">F129/E129</f>
        <v>0.8815778956965372</v>
      </c>
      <c r="H129" s="56">
        <f>H130+H132+H134+H137+H141+H144+H146+H148+H151+H154+H157+H159</f>
        <v>2603028</v>
      </c>
      <c r="I129" s="56">
        <f>I130+I132+I134+I137+I141+I144+I146+I148+I151+I154+I157+I159</f>
        <v>0</v>
      </c>
    </row>
    <row r="130" spans="1:9" ht="15.75">
      <c r="A130" s="8"/>
      <c r="B130" s="8" t="s">
        <v>127</v>
      </c>
      <c r="C130" s="8"/>
      <c r="D130" s="8" t="s">
        <v>129</v>
      </c>
      <c r="E130" s="52">
        <f>E131</f>
        <v>608640</v>
      </c>
      <c r="F130" s="52">
        <f>F131</f>
        <v>699930</v>
      </c>
      <c r="G130" s="28">
        <f aca="true" t="shared" si="11" ref="G130:G136">F130/E130</f>
        <v>1.149990141955836</v>
      </c>
      <c r="H130" s="52">
        <f>H131</f>
        <v>699930</v>
      </c>
      <c r="I130" s="52">
        <f>I131</f>
        <v>0</v>
      </c>
    </row>
    <row r="131" spans="1:9" ht="78.75">
      <c r="A131" s="8"/>
      <c r="B131" s="8"/>
      <c r="C131" s="8" t="s">
        <v>44</v>
      </c>
      <c r="D131" s="9" t="s">
        <v>159</v>
      </c>
      <c r="E131" s="52">
        <v>608640</v>
      </c>
      <c r="F131" s="52">
        <v>699930</v>
      </c>
      <c r="G131" s="28">
        <f t="shared" si="11"/>
        <v>1.149990141955836</v>
      </c>
      <c r="H131" s="53">
        <f>F131</f>
        <v>699930</v>
      </c>
      <c r="I131" s="52">
        <v>0</v>
      </c>
    </row>
    <row r="132" spans="1:9" ht="87" customHeight="1" hidden="1">
      <c r="A132" s="8"/>
      <c r="B132" s="8" t="s">
        <v>123</v>
      </c>
      <c r="C132" s="8"/>
      <c r="D132" s="8" t="s">
        <v>125</v>
      </c>
      <c r="E132" s="52">
        <f>E133</f>
        <v>0</v>
      </c>
      <c r="F132" s="52">
        <v>0</v>
      </c>
      <c r="G132" s="28" t="e">
        <f t="shared" si="11"/>
        <v>#DIV/0!</v>
      </c>
      <c r="H132" s="52">
        <v>0</v>
      </c>
      <c r="I132" s="52">
        <v>0</v>
      </c>
    </row>
    <row r="133" spans="1:9" ht="37.5" customHeight="1" hidden="1">
      <c r="A133" s="8"/>
      <c r="B133" s="8"/>
      <c r="C133" s="8" t="s">
        <v>83</v>
      </c>
      <c r="D133" s="9" t="s">
        <v>175</v>
      </c>
      <c r="E133" s="52">
        <v>0</v>
      </c>
      <c r="F133" s="52">
        <v>0</v>
      </c>
      <c r="G133" s="28" t="e">
        <f t="shared" si="11"/>
        <v>#DIV/0!</v>
      </c>
      <c r="H133" s="53">
        <f>F133</f>
        <v>0</v>
      </c>
      <c r="I133" s="52">
        <v>0</v>
      </c>
    </row>
    <row r="134" spans="1:9" ht="28.5" customHeight="1" hidden="1">
      <c r="A134" s="8"/>
      <c r="B134" s="8" t="s">
        <v>180</v>
      </c>
      <c r="C134" s="8"/>
      <c r="D134" s="9" t="s">
        <v>181</v>
      </c>
      <c r="E134" s="52">
        <f>E135+E136</f>
        <v>0</v>
      </c>
      <c r="F134" s="52">
        <f>F135+F136</f>
        <v>0</v>
      </c>
      <c r="G134" s="28" t="e">
        <f t="shared" si="11"/>
        <v>#DIV/0!</v>
      </c>
      <c r="H134" s="52">
        <v>0</v>
      </c>
      <c r="I134" s="52">
        <v>0</v>
      </c>
    </row>
    <row r="135" spans="1:9" ht="68.25" customHeight="1" hidden="1">
      <c r="A135" s="8"/>
      <c r="B135" s="8"/>
      <c r="C135" s="8" t="s">
        <v>182</v>
      </c>
      <c r="D135" s="9" t="s">
        <v>184</v>
      </c>
      <c r="E135" s="52">
        <v>0</v>
      </c>
      <c r="F135" s="52">
        <v>0</v>
      </c>
      <c r="G135" s="28" t="e">
        <f t="shared" si="11"/>
        <v>#DIV/0!</v>
      </c>
      <c r="H135" s="53">
        <f>F135</f>
        <v>0</v>
      </c>
      <c r="I135" s="52">
        <v>0</v>
      </c>
    </row>
    <row r="136" spans="1:9" ht="26.25" customHeight="1" hidden="1">
      <c r="A136" s="8"/>
      <c r="B136" s="8"/>
      <c r="C136" s="8" t="s">
        <v>183</v>
      </c>
      <c r="D136" s="9" t="s">
        <v>185</v>
      </c>
      <c r="E136" s="52">
        <v>0</v>
      </c>
      <c r="F136" s="52">
        <v>0</v>
      </c>
      <c r="G136" s="28" t="e">
        <f t="shared" si="11"/>
        <v>#DIV/0!</v>
      </c>
      <c r="H136" s="52">
        <v>0</v>
      </c>
      <c r="I136" s="52">
        <v>0</v>
      </c>
    </row>
    <row r="137" spans="1:9" ht="87" customHeight="1" hidden="1">
      <c r="A137" s="9"/>
      <c r="B137" s="9">
        <v>85212</v>
      </c>
      <c r="C137" s="9"/>
      <c r="D137" s="8" t="s">
        <v>126</v>
      </c>
      <c r="E137" s="52">
        <f>E138+E140+E139</f>
        <v>0</v>
      </c>
      <c r="F137" s="52">
        <f>F138+F140+F139</f>
        <v>0</v>
      </c>
      <c r="G137" s="28" t="e">
        <f t="shared" si="10"/>
        <v>#DIV/0!</v>
      </c>
      <c r="H137" s="52">
        <f>H138+H140+H139</f>
        <v>0</v>
      </c>
      <c r="I137" s="52">
        <f>I138+I140+I139</f>
        <v>0</v>
      </c>
    </row>
    <row r="138" spans="1:9" ht="79.5" customHeight="1" hidden="1">
      <c r="A138" s="9"/>
      <c r="B138" s="9"/>
      <c r="C138" s="9" t="s">
        <v>23</v>
      </c>
      <c r="D138" s="9" t="s">
        <v>3</v>
      </c>
      <c r="E138" s="52">
        <v>0</v>
      </c>
      <c r="F138" s="52">
        <v>0</v>
      </c>
      <c r="G138" s="28" t="e">
        <f t="shared" si="10"/>
        <v>#DIV/0!</v>
      </c>
      <c r="H138" s="53">
        <f>F138</f>
        <v>0</v>
      </c>
      <c r="I138" s="52">
        <v>0</v>
      </c>
    </row>
    <row r="139" spans="1:9" ht="45" customHeight="1" hidden="1">
      <c r="A139" s="9"/>
      <c r="B139" s="9"/>
      <c r="C139" s="9" t="s">
        <v>115</v>
      </c>
      <c r="D139" s="8" t="s">
        <v>116</v>
      </c>
      <c r="E139" s="52">
        <v>0</v>
      </c>
      <c r="F139" s="52">
        <v>0</v>
      </c>
      <c r="G139" s="28" t="e">
        <f t="shared" si="10"/>
        <v>#DIV/0!</v>
      </c>
      <c r="H139" s="53">
        <f>F139</f>
        <v>0</v>
      </c>
      <c r="I139" s="52">
        <v>0</v>
      </c>
    </row>
    <row r="140" spans="1:9" ht="19.5" customHeight="1" hidden="1">
      <c r="A140" s="9"/>
      <c r="B140" s="9"/>
      <c r="C140" s="9">
        <v>2010</v>
      </c>
      <c r="D140" s="9" t="s">
        <v>159</v>
      </c>
      <c r="E140" s="53">
        <v>0</v>
      </c>
      <c r="F140" s="53">
        <v>0</v>
      </c>
      <c r="G140" s="28" t="e">
        <f t="shared" si="10"/>
        <v>#DIV/0!</v>
      </c>
      <c r="H140" s="53">
        <f>F140</f>
        <v>0</v>
      </c>
      <c r="I140" s="53">
        <v>0</v>
      </c>
    </row>
    <row r="141" spans="1:9" ht="91.5" customHeight="1">
      <c r="A141" s="9"/>
      <c r="B141" s="9">
        <v>85213</v>
      </c>
      <c r="C141" s="9"/>
      <c r="D141" s="8" t="s">
        <v>186</v>
      </c>
      <c r="E141" s="52">
        <f>E142+E143</f>
        <v>175526</v>
      </c>
      <c r="F141" s="52">
        <f>F142+F143</f>
        <v>184037</v>
      </c>
      <c r="G141" s="28">
        <f t="shared" si="10"/>
        <v>1.0484885430078734</v>
      </c>
      <c r="H141" s="52">
        <f>H142+H143</f>
        <v>184037</v>
      </c>
      <c r="I141" s="52">
        <f>I142+I143</f>
        <v>0</v>
      </c>
    </row>
    <row r="142" spans="1:9" ht="78.75">
      <c r="A142" s="9"/>
      <c r="B142" s="9"/>
      <c r="C142" s="9">
        <v>2010</v>
      </c>
      <c r="D142" s="9" t="s">
        <v>159</v>
      </c>
      <c r="E142" s="53">
        <v>110966</v>
      </c>
      <c r="F142" s="53">
        <v>112384</v>
      </c>
      <c r="G142" s="28">
        <f t="shared" si="10"/>
        <v>1.0127786889677919</v>
      </c>
      <c r="H142" s="53">
        <f>F142</f>
        <v>112384</v>
      </c>
      <c r="I142" s="53">
        <v>0</v>
      </c>
    </row>
    <row r="143" spans="1:9" ht="81.75" customHeight="1">
      <c r="A143" s="9"/>
      <c r="B143" s="9"/>
      <c r="C143" s="9" t="s">
        <v>83</v>
      </c>
      <c r="D143" s="9" t="s">
        <v>175</v>
      </c>
      <c r="E143" s="53">
        <v>64560</v>
      </c>
      <c r="F143" s="53">
        <v>71653</v>
      </c>
      <c r="G143" s="28">
        <f t="shared" si="10"/>
        <v>1.109866790582404</v>
      </c>
      <c r="H143" s="53">
        <f>F143</f>
        <v>71653</v>
      </c>
      <c r="I143" s="53">
        <v>0</v>
      </c>
    </row>
    <row r="144" spans="1:9" ht="47.25">
      <c r="A144" s="9"/>
      <c r="B144" s="9">
        <v>85214</v>
      </c>
      <c r="C144" s="9"/>
      <c r="D144" s="8" t="s">
        <v>80</v>
      </c>
      <c r="E144" s="52">
        <f>E145</f>
        <v>560448</v>
      </c>
      <c r="F144" s="52">
        <f>F145</f>
        <v>496877</v>
      </c>
      <c r="G144" s="28">
        <f>F144/E144</f>
        <v>0.8865711002626471</v>
      </c>
      <c r="H144" s="52">
        <f>H145</f>
        <v>496877</v>
      </c>
      <c r="I144" s="52">
        <f>I145</f>
        <v>0</v>
      </c>
    </row>
    <row r="145" spans="1:9" ht="81" customHeight="1">
      <c r="A145" s="9"/>
      <c r="B145" s="9"/>
      <c r="C145" s="9">
        <v>2030</v>
      </c>
      <c r="D145" s="9" t="s">
        <v>175</v>
      </c>
      <c r="E145" s="53">
        <v>560448</v>
      </c>
      <c r="F145" s="53">
        <v>496877</v>
      </c>
      <c r="G145" s="28">
        <f t="shared" si="10"/>
        <v>0.8865711002626471</v>
      </c>
      <c r="H145" s="53">
        <f>F145</f>
        <v>496877</v>
      </c>
      <c r="I145" s="53">
        <v>0</v>
      </c>
    </row>
    <row r="146" spans="1:9" ht="15.75">
      <c r="A146" s="9"/>
      <c r="B146" s="9" t="s">
        <v>144</v>
      </c>
      <c r="C146" s="9"/>
      <c r="D146" s="9" t="s">
        <v>145</v>
      </c>
      <c r="E146" s="53">
        <f>E147</f>
        <v>18094</v>
      </c>
      <c r="F146" s="53">
        <f>F147</f>
        <v>0</v>
      </c>
      <c r="G146" s="28">
        <f>F146/E146</f>
        <v>0</v>
      </c>
      <c r="H146" s="53">
        <f>H147</f>
        <v>0</v>
      </c>
      <c r="I146" s="53">
        <f>I147</f>
        <v>0</v>
      </c>
    </row>
    <row r="147" spans="1:9" ht="31.5" customHeight="1">
      <c r="A147" s="9"/>
      <c r="B147" s="9"/>
      <c r="C147" s="9" t="s">
        <v>44</v>
      </c>
      <c r="D147" s="9" t="s">
        <v>159</v>
      </c>
      <c r="E147" s="53">
        <v>18094</v>
      </c>
      <c r="F147" s="53">
        <v>0</v>
      </c>
      <c r="G147" s="28">
        <f>F147/E147</f>
        <v>0</v>
      </c>
      <c r="H147" s="53">
        <f>F147</f>
        <v>0</v>
      </c>
      <c r="I147" s="53">
        <v>0</v>
      </c>
    </row>
    <row r="148" spans="1:9" ht="27.75" customHeight="1">
      <c r="A148" s="9"/>
      <c r="B148" s="9" t="s">
        <v>104</v>
      </c>
      <c r="C148" s="9"/>
      <c r="D148" s="9" t="s">
        <v>105</v>
      </c>
      <c r="E148" s="53">
        <f>E149+E150</f>
        <v>741444</v>
      </c>
      <c r="F148" s="53">
        <f>F149+F150</f>
        <v>563352</v>
      </c>
      <c r="G148" s="28">
        <f t="shared" si="10"/>
        <v>0.7598038422321848</v>
      </c>
      <c r="H148" s="53">
        <f>H149+H150</f>
        <v>563352</v>
      </c>
      <c r="I148" s="53">
        <f>I149+I150</f>
        <v>0</v>
      </c>
    </row>
    <row r="149" spans="1:9" ht="15.75">
      <c r="A149" s="9"/>
      <c r="B149" s="9"/>
      <c r="C149" s="9" t="s">
        <v>23</v>
      </c>
      <c r="D149" s="9" t="s">
        <v>3</v>
      </c>
      <c r="E149" s="53">
        <v>5500</v>
      </c>
      <c r="F149" s="53">
        <v>1800</v>
      </c>
      <c r="G149" s="28">
        <f>F149/E149</f>
        <v>0.32727272727272727</v>
      </c>
      <c r="H149" s="53">
        <f>F149</f>
        <v>1800</v>
      </c>
      <c r="I149" s="53">
        <v>0</v>
      </c>
    </row>
    <row r="150" spans="1:9" ht="63">
      <c r="A150" s="9"/>
      <c r="B150" s="9"/>
      <c r="C150" s="9" t="s">
        <v>83</v>
      </c>
      <c r="D150" s="9" t="s">
        <v>175</v>
      </c>
      <c r="E150" s="53">
        <v>735944</v>
      </c>
      <c r="F150" s="53">
        <v>561552</v>
      </c>
      <c r="G150" s="28">
        <f t="shared" si="10"/>
        <v>0.7630363179807159</v>
      </c>
      <c r="H150" s="53">
        <f>F150</f>
        <v>561552</v>
      </c>
      <c r="I150" s="53">
        <v>0</v>
      </c>
    </row>
    <row r="151" spans="1:9" ht="33.75" customHeight="1">
      <c r="A151" s="9"/>
      <c r="B151" s="9">
        <v>85219</v>
      </c>
      <c r="C151" s="9"/>
      <c r="D151" s="8" t="s">
        <v>81</v>
      </c>
      <c r="E151" s="52">
        <f>E152+E153</f>
        <v>226998</v>
      </c>
      <c r="F151" s="52">
        <f>F152+F153</f>
        <v>226076</v>
      </c>
      <c r="G151" s="28">
        <f t="shared" si="10"/>
        <v>0.9959382902052001</v>
      </c>
      <c r="H151" s="52">
        <f>H152+H153</f>
        <v>226076</v>
      </c>
      <c r="I151" s="52">
        <f>I152+I153</f>
        <v>0</v>
      </c>
    </row>
    <row r="152" spans="1:9" ht="78.75">
      <c r="A152" s="9"/>
      <c r="B152" s="9"/>
      <c r="C152" s="9" t="s">
        <v>44</v>
      </c>
      <c r="D152" s="9" t="s">
        <v>159</v>
      </c>
      <c r="E152" s="52">
        <v>1218</v>
      </c>
      <c r="F152" s="52">
        <v>272</v>
      </c>
      <c r="G152" s="28">
        <f t="shared" si="10"/>
        <v>0.2233169129720854</v>
      </c>
      <c r="H152" s="53">
        <f>F152</f>
        <v>272</v>
      </c>
      <c r="I152" s="52">
        <v>0</v>
      </c>
    </row>
    <row r="153" spans="1:9" ht="63">
      <c r="A153" s="9"/>
      <c r="B153" s="9"/>
      <c r="C153" s="9">
        <v>2030</v>
      </c>
      <c r="D153" s="9" t="s">
        <v>175</v>
      </c>
      <c r="E153" s="53">
        <v>225780</v>
      </c>
      <c r="F153" s="53">
        <v>225804</v>
      </c>
      <c r="G153" s="28">
        <f t="shared" si="10"/>
        <v>1.0001062981663567</v>
      </c>
      <c r="H153" s="53">
        <f>F153</f>
        <v>225804</v>
      </c>
      <c r="I153" s="53">
        <v>0</v>
      </c>
    </row>
    <row r="154" spans="1:9" ht="47.25">
      <c r="A154" s="9"/>
      <c r="B154" s="9">
        <v>85228</v>
      </c>
      <c r="C154" s="9"/>
      <c r="D154" s="8" t="s">
        <v>82</v>
      </c>
      <c r="E154" s="52">
        <f>E155+E156</f>
        <v>109542</v>
      </c>
      <c r="F154" s="52">
        <f>SUM(F155:F156)</f>
        <v>100875</v>
      </c>
      <c r="G154" s="28">
        <f t="shared" si="10"/>
        <v>0.920879662595169</v>
      </c>
      <c r="H154" s="52">
        <f>H155+H156</f>
        <v>100875</v>
      </c>
      <c r="I154" s="52">
        <f>I155+I156</f>
        <v>0</v>
      </c>
    </row>
    <row r="155" spans="1:9" ht="27" customHeight="1">
      <c r="A155" s="9"/>
      <c r="B155" s="9"/>
      <c r="C155" s="9" t="s">
        <v>24</v>
      </c>
      <c r="D155" s="9" t="s">
        <v>16</v>
      </c>
      <c r="E155" s="53">
        <v>72000</v>
      </c>
      <c r="F155" s="53">
        <v>72000</v>
      </c>
      <c r="G155" s="28">
        <f t="shared" si="10"/>
        <v>1</v>
      </c>
      <c r="H155" s="53">
        <f>F155</f>
        <v>72000</v>
      </c>
      <c r="I155" s="53">
        <v>0</v>
      </c>
    </row>
    <row r="156" spans="1:9" ht="90" customHeight="1">
      <c r="A156" s="9"/>
      <c r="B156" s="9"/>
      <c r="C156" s="9" t="s">
        <v>44</v>
      </c>
      <c r="D156" s="9" t="s">
        <v>159</v>
      </c>
      <c r="E156" s="53">
        <v>37542</v>
      </c>
      <c r="F156" s="53">
        <v>28875</v>
      </c>
      <c r="G156" s="28">
        <f t="shared" si="10"/>
        <v>0.7691385648074157</v>
      </c>
      <c r="H156" s="53">
        <f>F156</f>
        <v>28875</v>
      </c>
      <c r="I156" s="53">
        <v>0</v>
      </c>
    </row>
    <row r="157" spans="1:9" ht="72.75" customHeight="1">
      <c r="A157" s="9"/>
      <c r="B157" s="9" t="s">
        <v>200</v>
      </c>
      <c r="C157" s="9"/>
      <c r="D157" s="8" t="s">
        <v>201</v>
      </c>
      <c r="E157" s="52">
        <f>E158+E159</f>
        <v>512000</v>
      </c>
      <c r="F157" s="52">
        <f>F158+F159</f>
        <v>331881</v>
      </c>
      <c r="G157" s="28">
        <f>F157/E157</f>
        <v>0.648205078125</v>
      </c>
      <c r="H157" s="52">
        <f>H158+H159</f>
        <v>331881</v>
      </c>
      <c r="I157" s="52">
        <f>I158+I159</f>
        <v>0</v>
      </c>
    </row>
    <row r="158" spans="1:9" ht="63">
      <c r="A158" s="9"/>
      <c r="B158" s="9"/>
      <c r="C158" s="9" t="s">
        <v>83</v>
      </c>
      <c r="D158" s="9" t="s">
        <v>175</v>
      </c>
      <c r="E158" s="53">
        <v>512000</v>
      </c>
      <c r="F158" s="53">
        <v>331881</v>
      </c>
      <c r="G158" s="28" t="s">
        <v>98</v>
      </c>
      <c r="H158" s="53">
        <f>F158</f>
        <v>331881</v>
      </c>
      <c r="I158" s="53">
        <v>0</v>
      </c>
    </row>
    <row r="159" spans="1:9" ht="29.25" customHeight="1" hidden="1">
      <c r="A159" s="9"/>
      <c r="B159" s="9">
        <v>85295</v>
      </c>
      <c r="C159" s="9"/>
      <c r="D159" s="8" t="s">
        <v>79</v>
      </c>
      <c r="E159" s="52">
        <f>E160+E161</f>
        <v>0</v>
      </c>
      <c r="F159" s="52">
        <f>F160+F161</f>
        <v>0</v>
      </c>
      <c r="G159" s="28" t="e">
        <f t="shared" si="10"/>
        <v>#DIV/0!</v>
      </c>
      <c r="H159" s="52">
        <f>H160+H161</f>
        <v>0</v>
      </c>
      <c r="I159" s="52">
        <f>I160+I161</f>
        <v>0</v>
      </c>
    </row>
    <row r="160" spans="1:9" ht="55.5" customHeight="1" hidden="1">
      <c r="A160" s="9"/>
      <c r="B160" s="9"/>
      <c r="C160" s="9" t="s">
        <v>44</v>
      </c>
      <c r="D160" s="9" t="s">
        <v>159</v>
      </c>
      <c r="E160" s="52">
        <v>0</v>
      </c>
      <c r="F160" s="52">
        <v>0</v>
      </c>
      <c r="G160" s="28" t="e">
        <f t="shared" si="10"/>
        <v>#DIV/0!</v>
      </c>
      <c r="H160" s="53">
        <f>F160</f>
        <v>0</v>
      </c>
      <c r="I160" s="52">
        <v>0</v>
      </c>
    </row>
    <row r="161" spans="1:9" ht="45.75" customHeight="1" hidden="1">
      <c r="A161" s="9"/>
      <c r="B161" s="9"/>
      <c r="C161" s="9">
        <v>2030</v>
      </c>
      <c r="D161" s="9" t="s">
        <v>175</v>
      </c>
      <c r="E161" s="53">
        <v>0</v>
      </c>
      <c r="F161" s="53">
        <v>0</v>
      </c>
      <c r="G161" s="28" t="e">
        <f>F161/E161</f>
        <v>#DIV/0!</v>
      </c>
      <c r="H161" s="53">
        <f>F161</f>
        <v>0</v>
      </c>
      <c r="I161" s="53">
        <v>0</v>
      </c>
    </row>
    <row r="162" spans="1:9" ht="31.5">
      <c r="A162" s="14">
        <v>854</v>
      </c>
      <c r="B162" s="14"/>
      <c r="C162" s="14"/>
      <c r="D162" s="14" t="s">
        <v>18</v>
      </c>
      <c r="E162" s="56">
        <f>E163</f>
        <v>171582</v>
      </c>
      <c r="F162" s="56">
        <f>F163</f>
        <v>0</v>
      </c>
      <c r="G162" s="33">
        <f t="shared" si="10"/>
        <v>0</v>
      </c>
      <c r="H162" s="56">
        <f>H163</f>
        <v>0</v>
      </c>
      <c r="I162" s="56">
        <f>I163</f>
        <v>0</v>
      </c>
    </row>
    <row r="163" spans="1:9" ht="15.75">
      <c r="A163" s="9"/>
      <c r="B163" s="9" t="s">
        <v>56</v>
      </c>
      <c r="C163" s="9"/>
      <c r="D163" s="8" t="s">
        <v>57</v>
      </c>
      <c r="E163" s="52">
        <f>E164+E165</f>
        <v>171582</v>
      </c>
      <c r="F163" s="52">
        <f>F164</f>
        <v>0</v>
      </c>
      <c r="G163" s="28">
        <f>F163/E163</f>
        <v>0</v>
      </c>
      <c r="H163" s="52">
        <f>H164</f>
        <v>0</v>
      </c>
      <c r="I163" s="52">
        <f>I164</f>
        <v>0</v>
      </c>
    </row>
    <row r="164" spans="1:9" ht="63">
      <c r="A164" s="9"/>
      <c r="B164" s="9"/>
      <c r="C164" s="9" t="s">
        <v>83</v>
      </c>
      <c r="D164" s="9" t="s">
        <v>175</v>
      </c>
      <c r="E164" s="53">
        <v>171226</v>
      </c>
      <c r="F164" s="53">
        <v>0</v>
      </c>
      <c r="G164" s="28">
        <f>F164/E164</f>
        <v>0</v>
      </c>
      <c r="H164" s="53">
        <f>F164</f>
        <v>0</v>
      </c>
      <c r="I164" s="53">
        <v>0</v>
      </c>
    </row>
    <row r="165" spans="1:9" ht="78.75">
      <c r="A165" s="9"/>
      <c r="B165" s="9"/>
      <c r="C165" s="9" t="s">
        <v>136</v>
      </c>
      <c r="D165" s="9" t="s">
        <v>137</v>
      </c>
      <c r="E165" s="53">
        <v>356</v>
      </c>
      <c r="F165" s="53">
        <v>0</v>
      </c>
      <c r="G165" s="28">
        <f>F165/E165</f>
        <v>0</v>
      </c>
      <c r="H165" s="53">
        <f>F165</f>
        <v>0</v>
      </c>
      <c r="I165" s="53">
        <v>0</v>
      </c>
    </row>
    <row r="166" spans="1:9" ht="27" customHeight="1">
      <c r="A166" s="14" t="s">
        <v>195</v>
      </c>
      <c r="B166" s="14"/>
      <c r="C166" s="14"/>
      <c r="D166" s="14" t="s">
        <v>196</v>
      </c>
      <c r="E166" s="56">
        <f>E167+E171+E175+E177</f>
        <v>15431769</v>
      </c>
      <c r="F166" s="56">
        <f>F167+F171+F175+F177</f>
        <v>15346940</v>
      </c>
      <c r="G166" s="32">
        <f>F166/E166</f>
        <v>0.9945029633349229</v>
      </c>
      <c r="H166" s="56">
        <f>H167+H171</f>
        <v>15346940</v>
      </c>
      <c r="I166" s="56">
        <f>I167+I171</f>
        <v>0</v>
      </c>
    </row>
    <row r="167" spans="1:9" ht="15.75">
      <c r="A167" s="8"/>
      <c r="B167" s="8" t="s">
        <v>197</v>
      </c>
      <c r="C167" s="8"/>
      <c r="D167" s="8" t="s">
        <v>181</v>
      </c>
      <c r="E167" s="52">
        <f>SUM(E168:E170)</f>
        <v>9229289</v>
      </c>
      <c r="F167" s="52">
        <f>SUM(F168:F170)</f>
        <v>9488183</v>
      </c>
      <c r="G167" s="28" t="s">
        <v>98</v>
      </c>
      <c r="H167" s="52">
        <f>H170+H169</f>
        <v>9488183</v>
      </c>
      <c r="I167" s="52">
        <f>I170</f>
        <v>0</v>
      </c>
    </row>
    <row r="168" spans="1:9" ht="94.5">
      <c r="A168" s="8"/>
      <c r="B168" s="8"/>
      <c r="C168" s="8" t="s">
        <v>222</v>
      </c>
      <c r="D168" s="8" t="s">
        <v>235</v>
      </c>
      <c r="E168" s="52">
        <v>150</v>
      </c>
      <c r="F168" s="52"/>
      <c r="G168" s="28"/>
      <c r="H168" s="52"/>
      <c r="I168" s="52"/>
    </row>
    <row r="169" spans="1:9" ht="110.25">
      <c r="A169" s="8"/>
      <c r="B169" s="8"/>
      <c r="C169" s="8" t="s">
        <v>182</v>
      </c>
      <c r="D169" s="9" t="s">
        <v>184</v>
      </c>
      <c r="E169" s="52">
        <v>9225139</v>
      </c>
      <c r="F169" s="52">
        <v>9488183</v>
      </c>
      <c r="G169" s="28" t="s">
        <v>98</v>
      </c>
      <c r="H169" s="53">
        <f>F169</f>
        <v>9488183</v>
      </c>
      <c r="I169" s="52">
        <v>0</v>
      </c>
    </row>
    <row r="170" spans="1:9" ht="78.75">
      <c r="A170" s="8"/>
      <c r="B170" s="8"/>
      <c r="C170" s="8" t="s">
        <v>223</v>
      </c>
      <c r="D170" s="9" t="s">
        <v>159</v>
      </c>
      <c r="E170" s="52">
        <v>4000</v>
      </c>
      <c r="F170" s="52"/>
      <c r="G170" s="28" t="s">
        <v>98</v>
      </c>
      <c r="H170" s="53">
        <f>F170</f>
        <v>0</v>
      </c>
      <c r="I170" s="52">
        <v>0</v>
      </c>
    </row>
    <row r="171" spans="1:9" ht="94.5">
      <c r="A171" s="8"/>
      <c r="B171" s="8" t="s">
        <v>198</v>
      </c>
      <c r="C171" s="8"/>
      <c r="D171" s="8" t="s">
        <v>199</v>
      </c>
      <c r="E171" s="52">
        <f>SUM(E172:E174)</f>
        <v>6182632</v>
      </c>
      <c r="F171" s="52">
        <f>SUM(F172:F174)</f>
        <v>5858757</v>
      </c>
      <c r="G171" s="28" t="s">
        <v>98</v>
      </c>
      <c r="H171" s="52">
        <f>SUM(H172:H174)</f>
        <v>5858757</v>
      </c>
      <c r="I171" s="52">
        <f>SUM(I172:I174)</f>
        <v>0</v>
      </c>
    </row>
    <row r="172" spans="1:9" ht="68.25" customHeight="1">
      <c r="A172" s="8"/>
      <c r="B172" s="8"/>
      <c r="C172" s="8" t="s">
        <v>23</v>
      </c>
      <c r="D172" s="8" t="s">
        <v>3</v>
      </c>
      <c r="E172" s="52">
        <v>31700</v>
      </c>
      <c r="F172" s="52">
        <v>31700</v>
      </c>
      <c r="G172" s="28" t="s">
        <v>98</v>
      </c>
      <c r="H172" s="52">
        <f>F172</f>
        <v>31700</v>
      </c>
      <c r="I172" s="52">
        <v>0</v>
      </c>
    </row>
    <row r="173" spans="1:9" ht="78.75">
      <c r="A173" s="8"/>
      <c r="B173" s="8"/>
      <c r="C173" s="8" t="s">
        <v>44</v>
      </c>
      <c r="D173" s="9" t="s">
        <v>159</v>
      </c>
      <c r="E173" s="52">
        <v>6118932</v>
      </c>
      <c r="F173" s="52">
        <v>5795057</v>
      </c>
      <c r="G173" s="28" t="s">
        <v>98</v>
      </c>
      <c r="H173" s="53">
        <f>F173</f>
        <v>5795057</v>
      </c>
      <c r="I173" s="52">
        <v>0</v>
      </c>
    </row>
    <row r="174" spans="1:9" ht="72" customHeight="1">
      <c r="A174" s="8"/>
      <c r="B174" s="8"/>
      <c r="C174" s="8" t="s">
        <v>202</v>
      </c>
      <c r="D174" s="9" t="s">
        <v>54</v>
      </c>
      <c r="E174" s="52">
        <v>32000</v>
      </c>
      <c r="F174" s="52">
        <v>32000</v>
      </c>
      <c r="G174" s="28" t="s">
        <v>98</v>
      </c>
      <c r="H174" s="52">
        <f>F174</f>
        <v>32000</v>
      </c>
      <c r="I174" s="52">
        <v>0</v>
      </c>
    </row>
    <row r="175" spans="1:9" ht="15.75">
      <c r="A175" s="8"/>
      <c r="B175" s="8" t="s">
        <v>224</v>
      </c>
      <c r="C175" s="8"/>
      <c r="D175" s="8" t="s">
        <v>236</v>
      </c>
      <c r="E175" s="52">
        <f>E176</f>
        <v>196</v>
      </c>
      <c r="F175" s="52">
        <f>F176</f>
        <v>0</v>
      </c>
      <c r="G175" s="28" t="s">
        <v>98</v>
      </c>
      <c r="H175" s="52">
        <f>SUM(H176)</f>
        <v>0</v>
      </c>
      <c r="I175" s="52">
        <f>SUM(I176:I179)</f>
        <v>0</v>
      </c>
    </row>
    <row r="176" spans="1:9" ht="78.75">
      <c r="A176" s="8"/>
      <c r="B176" s="8"/>
      <c r="C176" s="8" t="s">
        <v>44</v>
      </c>
      <c r="D176" s="9" t="s">
        <v>159</v>
      </c>
      <c r="E176" s="52">
        <v>196</v>
      </c>
      <c r="F176" s="52">
        <v>0</v>
      </c>
      <c r="G176" s="28" t="s">
        <v>98</v>
      </c>
      <c r="H176" s="53">
        <f>F176</f>
        <v>0</v>
      </c>
      <c r="I176" s="52">
        <v>0</v>
      </c>
    </row>
    <row r="177" spans="1:9" ht="54.75" customHeight="1">
      <c r="A177" s="8"/>
      <c r="B177" s="8" t="s">
        <v>229</v>
      </c>
      <c r="C177" s="8"/>
      <c r="D177" s="9" t="s">
        <v>125</v>
      </c>
      <c r="E177" s="52">
        <f>E178</f>
        <v>19652</v>
      </c>
      <c r="F177" s="52">
        <f>F178</f>
        <v>0</v>
      </c>
      <c r="G177" s="28"/>
      <c r="H177" s="53"/>
      <c r="I177" s="52"/>
    </row>
    <row r="178" spans="1:9" ht="63">
      <c r="A178" s="8"/>
      <c r="B178" s="8"/>
      <c r="C178" s="8" t="s">
        <v>83</v>
      </c>
      <c r="D178" s="9" t="s">
        <v>175</v>
      </c>
      <c r="E178" s="52">
        <v>19652</v>
      </c>
      <c r="F178" s="52"/>
      <c r="G178" s="28"/>
      <c r="H178" s="53"/>
      <c r="I178" s="52"/>
    </row>
    <row r="179" spans="1:9" ht="31.5">
      <c r="A179" s="14" t="s">
        <v>108</v>
      </c>
      <c r="B179" s="14"/>
      <c r="C179" s="14"/>
      <c r="D179" s="14" t="s">
        <v>109</v>
      </c>
      <c r="E179" s="56">
        <f>E180+E184+E186</f>
        <v>2063000</v>
      </c>
      <c r="F179" s="56">
        <f>F180+F184+F186</f>
        <v>2135000</v>
      </c>
      <c r="G179" s="33">
        <f>F179/E179</f>
        <v>1.0349006301502666</v>
      </c>
      <c r="H179" s="56">
        <f>H180+H182+H184+H186</f>
        <v>2135000</v>
      </c>
      <c r="I179" s="56">
        <f>I180+I182+I184+I186</f>
        <v>0</v>
      </c>
    </row>
    <row r="180" spans="1:9" ht="25.5" customHeight="1">
      <c r="A180" s="8"/>
      <c r="B180" s="8" t="s">
        <v>147</v>
      </c>
      <c r="C180" s="8"/>
      <c r="D180" s="8" t="s">
        <v>148</v>
      </c>
      <c r="E180" s="52">
        <f>E181</f>
        <v>1650000</v>
      </c>
      <c r="F180" s="52">
        <f>F181</f>
        <v>2027000</v>
      </c>
      <c r="G180" s="28">
        <f>F180/E180</f>
        <v>1.2284848484848485</v>
      </c>
      <c r="H180" s="52">
        <f>H181</f>
        <v>2027000</v>
      </c>
      <c r="I180" s="52">
        <f>I181</f>
        <v>0</v>
      </c>
    </row>
    <row r="181" spans="1:9" ht="47.25">
      <c r="A181" s="8"/>
      <c r="B181" s="8"/>
      <c r="C181" s="8" t="s">
        <v>149</v>
      </c>
      <c r="D181" s="8" t="s">
        <v>150</v>
      </c>
      <c r="E181" s="52">
        <v>1650000</v>
      </c>
      <c r="F181" s="52">
        <v>2027000</v>
      </c>
      <c r="G181" s="28">
        <f>F181/E181</f>
        <v>1.2284848484848485</v>
      </c>
      <c r="H181" s="53">
        <f>F181</f>
        <v>2027000</v>
      </c>
      <c r="I181" s="52">
        <v>0</v>
      </c>
    </row>
    <row r="182" spans="1:9" ht="36" customHeight="1">
      <c r="A182" s="8"/>
      <c r="B182" s="8" t="s">
        <v>193</v>
      </c>
      <c r="C182" s="8"/>
      <c r="D182" s="8" t="s">
        <v>194</v>
      </c>
      <c r="E182" s="52">
        <f>E183</f>
        <v>0</v>
      </c>
      <c r="F182" s="52">
        <f>F183</f>
        <v>0</v>
      </c>
      <c r="G182" s="28" t="s">
        <v>98</v>
      </c>
      <c r="H182" s="52">
        <f>H183</f>
        <v>0</v>
      </c>
      <c r="I182" s="52">
        <f>I183</f>
        <v>0</v>
      </c>
    </row>
    <row r="183" spans="1:9" ht="36" customHeight="1">
      <c r="A183" s="8"/>
      <c r="B183" s="8"/>
      <c r="C183" s="9" t="s">
        <v>151</v>
      </c>
      <c r="D183" s="9" t="s">
        <v>152</v>
      </c>
      <c r="E183" s="53">
        <v>0</v>
      </c>
      <c r="F183" s="53">
        <v>0</v>
      </c>
      <c r="G183" s="28" t="s">
        <v>98</v>
      </c>
      <c r="H183" s="53">
        <v>0</v>
      </c>
      <c r="I183" s="53">
        <f>F183</f>
        <v>0</v>
      </c>
    </row>
    <row r="184" spans="1:9" ht="33.75" customHeight="1">
      <c r="A184" s="9"/>
      <c r="B184" s="9" t="s">
        <v>110</v>
      </c>
      <c r="C184" s="9"/>
      <c r="D184" s="8" t="s">
        <v>111</v>
      </c>
      <c r="E184" s="52">
        <f>E185</f>
        <v>47000</v>
      </c>
      <c r="F184" s="52">
        <f>F185</f>
        <v>47000</v>
      </c>
      <c r="G184" s="28">
        <f aca="true" t="shared" si="12" ref="G184:G193">F184/E184</f>
        <v>1</v>
      </c>
      <c r="H184" s="52">
        <f>H185</f>
        <v>47000</v>
      </c>
      <c r="I184" s="52">
        <f>I185</f>
        <v>0</v>
      </c>
    </row>
    <row r="185" spans="1:9" ht="15.75">
      <c r="A185" s="9"/>
      <c r="B185" s="9"/>
      <c r="C185" s="9" t="s">
        <v>85</v>
      </c>
      <c r="D185" s="9" t="s">
        <v>87</v>
      </c>
      <c r="E185" s="53">
        <v>47000</v>
      </c>
      <c r="F185" s="53">
        <v>47000</v>
      </c>
      <c r="G185" s="28">
        <f t="shared" si="12"/>
        <v>1</v>
      </c>
      <c r="H185" s="53">
        <f>F185</f>
        <v>47000</v>
      </c>
      <c r="I185" s="53">
        <v>0</v>
      </c>
    </row>
    <row r="186" spans="1:9" ht="27" customHeight="1">
      <c r="A186" s="9"/>
      <c r="B186" s="9" t="s">
        <v>114</v>
      </c>
      <c r="C186" s="9"/>
      <c r="D186" s="8" t="s">
        <v>79</v>
      </c>
      <c r="E186" s="52">
        <f>E187+E188</f>
        <v>366000</v>
      </c>
      <c r="F186" s="52">
        <f>F187+F188</f>
        <v>61000</v>
      </c>
      <c r="G186" s="28">
        <f t="shared" si="12"/>
        <v>0.16666666666666666</v>
      </c>
      <c r="H186" s="52">
        <f>H187+H188</f>
        <v>61000</v>
      </c>
      <c r="I186" s="52">
        <f>I187+I188</f>
        <v>0</v>
      </c>
    </row>
    <row r="187" spans="1:9" ht="35.25" customHeight="1">
      <c r="A187" s="9"/>
      <c r="B187" s="9"/>
      <c r="C187" s="9" t="s">
        <v>85</v>
      </c>
      <c r="D187" s="8" t="s">
        <v>87</v>
      </c>
      <c r="E187" s="52">
        <v>52500</v>
      </c>
      <c r="F187" s="52">
        <v>6750</v>
      </c>
      <c r="G187" s="28">
        <f t="shared" si="12"/>
        <v>0.12857142857142856</v>
      </c>
      <c r="H187" s="53">
        <f>F187</f>
        <v>6750</v>
      </c>
      <c r="I187" s="52">
        <v>0</v>
      </c>
    </row>
    <row r="188" spans="1:9" ht="63">
      <c r="A188" s="9"/>
      <c r="B188" s="9"/>
      <c r="C188" s="9" t="s">
        <v>138</v>
      </c>
      <c r="D188" s="8" t="s">
        <v>139</v>
      </c>
      <c r="E188" s="52">
        <v>313500</v>
      </c>
      <c r="F188" s="52">
        <v>54250</v>
      </c>
      <c r="G188" s="28">
        <f t="shared" si="12"/>
        <v>0.17304625199362042</v>
      </c>
      <c r="H188" s="53">
        <f>F188</f>
        <v>54250</v>
      </c>
      <c r="I188" s="52">
        <v>0</v>
      </c>
    </row>
    <row r="189" spans="1:9" ht="30" customHeight="1">
      <c r="A189" s="12" t="s">
        <v>58</v>
      </c>
      <c r="B189" s="9"/>
      <c r="C189" s="9"/>
      <c r="D189" s="14" t="s">
        <v>41</v>
      </c>
      <c r="E189" s="57">
        <f>E190+E192</f>
        <v>4216</v>
      </c>
      <c r="F189" s="57">
        <f>F190+F192</f>
        <v>195106</v>
      </c>
      <c r="G189" s="33">
        <f t="shared" si="12"/>
        <v>46.277514231499055</v>
      </c>
      <c r="H189" s="57">
        <f>H190+H192</f>
        <v>4216</v>
      </c>
      <c r="I189" s="57">
        <f>I190+I192</f>
        <v>190890</v>
      </c>
    </row>
    <row r="190" spans="1:9" ht="32.25" customHeight="1" hidden="1">
      <c r="A190" s="12"/>
      <c r="B190" s="9" t="s">
        <v>100</v>
      </c>
      <c r="C190" s="9"/>
      <c r="D190" s="8" t="s">
        <v>101</v>
      </c>
      <c r="E190" s="52">
        <f>E191</f>
        <v>0</v>
      </c>
      <c r="F190" s="52">
        <f>F191</f>
        <v>0</v>
      </c>
      <c r="G190" s="28" t="e">
        <f t="shared" si="12"/>
        <v>#DIV/0!</v>
      </c>
      <c r="H190" s="52">
        <f>H191</f>
        <v>0</v>
      </c>
      <c r="I190" s="52">
        <f>I191</f>
        <v>0</v>
      </c>
    </row>
    <row r="191" spans="1:9" ht="60" customHeight="1" hidden="1">
      <c r="A191" s="12"/>
      <c r="B191" s="9"/>
      <c r="C191" s="9" t="s">
        <v>86</v>
      </c>
      <c r="D191" s="8" t="s">
        <v>120</v>
      </c>
      <c r="E191" s="52">
        <v>0</v>
      </c>
      <c r="F191" s="52">
        <v>0</v>
      </c>
      <c r="G191" s="28" t="e">
        <f t="shared" si="12"/>
        <v>#DIV/0!</v>
      </c>
      <c r="H191" s="53">
        <f>F191</f>
        <v>0</v>
      </c>
      <c r="I191" s="52">
        <v>0</v>
      </c>
    </row>
    <row r="192" spans="1:9" ht="37.5" customHeight="1">
      <c r="A192" s="9"/>
      <c r="B192" s="9" t="s">
        <v>142</v>
      </c>
      <c r="C192" s="9"/>
      <c r="D192" s="8" t="s">
        <v>143</v>
      </c>
      <c r="E192" s="53">
        <f>E193</f>
        <v>4216</v>
      </c>
      <c r="F192" s="53">
        <f>F193+F194</f>
        <v>195106</v>
      </c>
      <c r="G192" s="28">
        <f t="shared" si="12"/>
        <v>46.277514231499055</v>
      </c>
      <c r="H192" s="53">
        <f>H193+H194</f>
        <v>4216</v>
      </c>
      <c r="I192" s="53">
        <f>I193+I194</f>
        <v>190890</v>
      </c>
    </row>
    <row r="193" spans="1:9" ht="63">
      <c r="A193" s="9"/>
      <c r="B193" s="9"/>
      <c r="C193" s="9" t="s">
        <v>97</v>
      </c>
      <c r="D193" s="9" t="s">
        <v>6</v>
      </c>
      <c r="E193" s="53">
        <v>4216</v>
      </c>
      <c r="F193" s="53">
        <v>4216</v>
      </c>
      <c r="G193" s="28">
        <f t="shared" si="12"/>
        <v>1</v>
      </c>
      <c r="H193" s="53">
        <f>F193</f>
        <v>4216</v>
      </c>
      <c r="I193" s="53">
        <v>0</v>
      </c>
    </row>
    <row r="194" spans="1:9" ht="110.25">
      <c r="A194" s="9"/>
      <c r="B194" s="9"/>
      <c r="C194" s="9" t="s">
        <v>151</v>
      </c>
      <c r="D194" s="9" t="s">
        <v>152</v>
      </c>
      <c r="E194" s="53">
        <v>0</v>
      </c>
      <c r="F194" s="53">
        <v>190890</v>
      </c>
      <c r="G194" s="28" t="s">
        <v>98</v>
      </c>
      <c r="H194" s="53">
        <v>0</v>
      </c>
      <c r="I194" s="53">
        <f>F194</f>
        <v>190890</v>
      </c>
    </row>
    <row r="195" spans="1:9" ht="15.75">
      <c r="A195" s="14" t="s">
        <v>59</v>
      </c>
      <c r="B195" s="14"/>
      <c r="C195" s="14"/>
      <c r="D195" s="14" t="s">
        <v>117</v>
      </c>
      <c r="E195" s="57">
        <f>E196+E204+E202</f>
        <v>920199.36</v>
      </c>
      <c r="F195" s="57">
        <f>F196+F204+F202</f>
        <v>2407990</v>
      </c>
      <c r="G195" s="32">
        <f>F195/E195</f>
        <v>2.6168133827000273</v>
      </c>
      <c r="H195" s="57">
        <f>H196+H204+H202</f>
        <v>907990</v>
      </c>
      <c r="I195" s="57">
        <f>I196</f>
        <v>1500000</v>
      </c>
    </row>
    <row r="196" spans="1:9" ht="15.75">
      <c r="A196" s="9"/>
      <c r="B196" s="9" t="s">
        <v>60</v>
      </c>
      <c r="C196" s="9"/>
      <c r="D196" s="9" t="s">
        <v>61</v>
      </c>
      <c r="E196" s="53">
        <f>E197+E198+E199+E200</f>
        <v>903109.36</v>
      </c>
      <c r="F196" s="53">
        <f>F197+F198+F199+F200+F201</f>
        <v>2398400</v>
      </c>
      <c r="G196" s="28">
        <f>F196/E196</f>
        <v>2.6557138107836686</v>
      </c>
      <c r="H196" s="53">
        <f>H197+H198+H200</f>
        <v>898400</v>
      </c>
      <c r="I196" s="53">
        <f>I201</f>
        <v>1500000</v>
      </c>
    </row>
    <row r="197" spans="1:9" ht="78.75">
      <c r="A197" s="9"/>
      <c r="B197" s="9"/>
      <c r="C197" s="9" t="s">
        <v>37</v>
      </c>
      <c r="D197" s="9" t="s">
        <v>154</v>
      </c>
      <c r="E197" s="53">
        <v>98400</v>
      </c>
      <c r="F197" s="53">
        <v>98400</v>
      </c>
      <c r="G197" s="28">
        <f>F197/E197</f>
        <v>1</v>
      </c>
      <c r="H197" s="53">
        <f>F197</f>
        <v>98400</v>
      </c>
      <c r="I197" s="53">
        <v>0</v>
      </c>
    </row>
    <row r="198" spans="1:9" s="3" customFormat="1" ht="15.75">
      <c r="A198" s="9"/>
      <c r="B198" s="9"/>
      <c r="C198" s="9" t="s">
        <v>24</v>
      </c>
      <c r="D198" s="9" t="s">
        <v>16</v>
      </c>
      <c r="E198" s="53">
        <v>800000</v>
      </c>
      <c r="F198" s="53">
        <v>800000</v>
      </c>
      <c r="G198" s="28">
        <f>F198/E198</f>
        <v>1</v>
      </c>
      <c r="H198" s="53">
        <f>F198</f>
        <v>800000</v>
      </c>
      <c r="I198" s="53">
        <v>0</v>
      </c>
    </row>
    <row r="199" spans="1:9" s="3" customFormat="1" ht="31.5">
      <c r="A199" s="18"/>
      <c r="B199" s="18"/>
      <c r="C199" s="9" t="s">
        <v>218</v>
      </c>
      <c r="D199" s="9" t="s">
        <v>233</v>
      </c>
      <c r="E199" s="53">
        <v>4709.36</v>
      </c>
      <c r="F199" s="53"/>
      <c r="G199" s="28"/>
      <c r="H199" s="53"/>
      <c r="I199" s="53"/>
    </row>
    <row r="200" spans="1:9" ht="110.25" hidden="1">
      <c r="A200" s="18"/>
      <c r="B200" s="18"/>
      <c r="C200" s="9" t="s">
        <v>151</v>
      </c>
      <c r="D200" s="9" t="s">
        <v>152</v>
      </c>
      <c r="E200" s="53">
        <v>0</v>
      </c>
      <c r="F200" s="53"/>
      <c r="G200" s="28" t="s">
        <v>98</v>
      </c>
      <c r="H200" s="53">
        <v>0</v>
      </c>
      <c r="I200" s="53">
        <f>F200</f>
        <v>0</v>
      </c>
    </row>
    <row r="201" spans="1:9" ht="31.5">
      <c r="A201" s="18"/>
      <c r="B201" s="18"/>
      <c r="C201" s="18" t="s">
        <v>217</v>
      </c>
      <c r="D201" s="9" t="s">
        <v>232</v>
      </c>
      <c r="E201" s="58"/>
      <c r="F201" s="58">
        <v>1500000</v>
      </c>
      <c r="G201" s="28"/>
      <c r="H201" s="58"/>
      <c r="I201" s="58">
        <f>F201</f>
        <v>1500000</v>
      </c>
    </row>
    <row r="202" spans="1:9" ht="31.5">
      <c r="A202" s="18"/>
      <c r="B202" s="18" t="s">
        <v>225</v>
      </c>
      <c r="C202" s="18"/>
      <c r="D202" s="18" t="s">
        <v>237</v>
      </c>
      <c r="E202" s="58">
        <f>E203</f>
        <v>7500</v>
      </c>
      <c r="F202" s="58">
        <f>F203</f>
        <v>0</v>
      </c>
      <c r="G202" s="28">
        <f>F202/E202</f>
        <v>0</v>
      </c>
      <c r="H202" s="58">
        <f>H203</f>
        <v>0</v>
      </c>
      <c r="I202" s="58">
        <f>F202</f>
        <v>0</v>
      </c>
    </row>
    <row r="203" spans="1:9" ht="63">
      <c r="A203" s="18"/>
      <c r="B203" s="18"/>
      <c r="C203" s="18" t="s">
        <v>226</v>
      </c>
      <c r="D203" s="18" t="s">
        <v>120</v>
      </c>
      <c r="E203" s="58">
        <v>7500</v>
      </c>
      <c r="F203" s="58">
        <v>0</v>
      </c>
      <c r="G203" s="28">
        <v>0</v>
      </c>
      <c r="H203" s="53"/>
      <c r="I203" s="58">
        <f>H203</f>
        <v>0</v>
      </c>
    </row>
    <row r="204" spans="1:9" ht="15.75">
      <c r="A204" s="18"/>
      <c r="B204" s="18" t="s">
        <v>128</v>
      </c>
      <c r="C204" s="18"/>
      <c r="D204" s="18" t="s">
        <v>79</v>
      </c>
      <c r="E204" s="58">
        <f>E205+E206+E207</f>
        <v>9590</v>
      </c>
      <c r="F204" s="58">
        <f>F205+F206+F207</f>
        <v>9590</v>
      </c>
      <c r="G204" s="28">
        <f>F204/E204</f>
        <v>1</v>
      </c>
      <c r="H204" s="58">
        <f>H206+H207+H205</f>
        <v>9590</v>
      </c>
      <c r="I204" s="58">
        <f>I207</f>
        <v>0</v>
      </c>
    </row>
    <row r="205" spans="1:9" ht="15.75">
      <c r="A205" s="18"/>
      <c r="B205" s="18"/>
      <c r="C205" s="18" t="s">
        <v>227</v>
      </c>
      <c r="D205" s="18" t="s">
        <v>238</v>
      </c>
      <c r="E205" s="58">
        <v>9000</v>
      </c>
      <c r="F205" s="58">
        <v>9000</v>
      </c>
      <c r="G205" s="28"/>
      <c r="H205" s="58">
        <f>F205</f>
        <v>9000</v>
      </c>
      <c r="I205" s="58"/>
    </row>
    <row r="206" spans="1:9" ht="31.5">
      <c r="A206" s="18"/>
      <c r="B206" s="18"/>
      <c r="C206" s="18" t="s">
        <v>187</v>
      </c>
      <c r="D206" s="18" t="s">
        <v>188</v>
      </c>
      <c r="E206" s="58">
        <v>100</v>
      </c>
      <c r="F206" s="58">
        <v>100</v>
      </c>
      <c r="G206" s="28">
        <v>0</v>
      </c>
      <c r="H206" s="53">
        <f>F206</f>
        <v>100</v>
      </c>
      <c r="I206" s="58">
        <v>0</v>
      </c>
    </row>
    <row r="207" spans="1:9" ht="15.75">
      <c r="A207" s="9"/>
      <c r="B207" s="9"/>
      <c r="C207" s="9" t="s">
        <v>23</v>
      </c>
      <c r="D207" s="9" t="s">
        <v>3</v>
      </c>
      <c r="E207" s="53">
        <v>490</v>
      </c>
      <c r="F207" s="53">
        <v>490</v>
      </c>
      <c r="G207" s="28">
        <f>F207/E207</f>
        <v>1</v>
      </c>
      <c r="H207" s="53">
        <f>F207</f>
        <v>490</v>
      </c>
      <c r="I207" s="53">
        <v>0</v>
      </c>
    </row>
    <row r="208" spans="1:9" ht="16.5" thickBot="1">
      <c r="A208" s="22"/>
      <c r="B208" s="22"/>
      <c r="C208" s="22"/>
      <c r="D208" s="23" t="s">
        <v>19</v>
      </c>
      <c r="E208" s="59">
        <f>E10+E14+E17+E23+E28+E43+E47+E57+E62+E65+E91+E102+E124+E129+E162+E166+E179+E189+E195</f>
        <v>65817487.88</v>
      </c>
      <c r="F208" s="59">
        <f>F10+F14+F17+F23+F28+F43+F47+F57+F62+F65+F91+F102+F124+F129+F162+F166+F179+F189+F195</f>
        <v>80277909.78999999</v>
      </c>
      <c r="G208" s="34">
        <f>F208/E208</f>
        <v>1.2197048592368729</v>
      </c>
      <c r="H208" s="59">
        <f>H10+H14+H17+H23+H28+H47+H57+H62+H65+H91+H102+H124+H129+H162+H166+H179+H189+H195</f>
        <v>59533648.79</v>
      </c>
      <c r="I208" s="59">
        <f>I10+I14+I17+I23+I28+I47+I57+I62+I65+I91+I102+I124+I129+I162+I166+I179+I189+I195</f>
        <v>20744261</v>
      </c>
    </row>
    <row r="209" spans="1:9" ht="15.75">
      <c r="A209" s="29"/>
      <c r="B209" s="29"/>
      <c r="C209" s="29"/>
      <c r="D209" s="30" t="s">
        <v>88</v>
      </c>
      <c r="E209" s="60">
        <f>SUM(E210:E212)</f>
        <v>9045506.33</v>
      </c>
      <c r="F209" s="60">
        <f>SUM(F210:F212)</f>
        <v>16413253.12</v>
      </c>
      <c r="G209" s="28" t="s">
        <v>98</v>
      </c>
      <c r="H209" s="35" t="s">
        <v>98</v>
      </c>
      <c r="I209" s="35" t="s">
        <v>98</v>
      </c>
    </row>
    <row r="210" spans="1:9" ht="30">
      <c r="A210" s="29"/>
      <c r="B210" s="40"/>
      <c r="C210" s="41" t="s">
        <v>106</v>
      </c>
      <c r="D210" s="42" t="s">
        <v>107</v>
      </c>
      <c r="E210" s="54">
        <v>126641.33</v>
      </c>
      <c r="F210" s="54">
        <v>0</v>
      </c>
      <c r="G210" s="28" t="s">
        <v>98</v>
      </c>
      <c r="H210" s="17" t="s">
        <v>98</v>
      </c>
      <c r="I210" s="17" t="s">
        <v>98</v>
      </c>
    </row>
    <row r="211" spans="1:9" s="3" customFormat="1" ht="28.5">
      <c r="A211" s="63"/>
      <c r="B211" s="64"/>
      <c r="C211" s="65" t="s">
        <v>68</v>
      </c>
      <c r="D211" s="66" t="s">
        <v>69</v>
      </c>
      <c r="E211" s="54">
        <v>6700000</v>
      </c>
      <c r="F211" s="51">
        <v>16413253.12</v>
      </c>
      <c r="G211" s="33" t="s">
        <v>98</v>
      </c>
      <c r="H211" s="67" t="s">
        <v>98</v>
      </c>
      <c r="I211" s="67" t="s">
        <v>98</v>
      </c>
    </row>
    <row r="212" spans="1:9" ht="16.5" thickBot="1">
      <c r="A212" s="43"/>
      <c r="B212" s="44"/>
      <c r="C212" s="45" t="s">
        <v>130</v>
      </c>
      <c r="D212" s="46" t="s">
        <v>131</v>
      </c>
      <c r="E212" s="61">
        <v>2218865</v>
      </c>
      <c r="F212" s="61">
        <v>0</v>
      </c>
      <c r="G212" s="48" t="s">
        <v>98</v>
      </c>
      <c r="H212" s="47" t="s">
        <v>98</v>
      </c>
      <c r="I212" s="47" t="s">
        <v>98</v>
      </c>
    </row>
    <row r="213" spans="1:9" ht="15.75">
      <c r="A213" s="31"/>
      <c r="B213" s="38"/>
      <c r="C213" s="38"/>
      <c r="D213" s="37" t="s">
        <v>70</v>
      </c>
      <c r="E213" s="62">
        <f>E208+E209</f>
        <v>74862994.21000001</v>
      </c>
      <c r="F213" s="62">
        <f>F208+F209</f>
        <v>96691162.91</v>
      </c>
      <c r="G213" s="39" t="s">
        <v>98</v>
      </c>
      <c r="H213" s="36" t="s">
        <v>98</v>
      </c>
      <c r="I213" s="36" t="s">
        <v>98</v>
      </c>
    </row>
    <row r="215" spans="1:9" s="3" customFormat="1" ht="12.75">
      <c r="A215" s="2"/>
      <c r="B215" s="2"/>
      <c r="C215" s="2"/>
      <c r="D215" s="1"/>
      <c r="E215" s="7"/>
      <c r="F215" s="7"/>
      <c r="G215" s="7"/>
      <c r="H215" s="7"/>
      <c r="I215" s="4"/>
    </row>
    <row r="220" spans="1:9" s="3" customFormat="1" ht="12.75">
      <c r="A220" s="2"/>
      <c r="B220" s="2"/>
      <c r="C220" s="2"/>
      <c r="D220" s="1"/>
      <c r="E220" s="7"/>
      <c r="F220" s="7"/>
      <c r="G220" s="7"/>
      <c r="H220" s="7"/>
      <c r="I220" s="4"/>
    </row>
    <row r="224" spans="1:9" s="3" customFormat="1" ht="12.75">
      <c r="A224" s="2"/>
      <c r="B224" s="2"/>
      <c r="C224" s="2"/>
      <c r="D224" s="1"/>
      <c r="E224" s="7"/>
      <c r="F224" s="7"/>
      <c r="G224" s="7"/>
      <c r="H224" s="7"/>
      <c r="I224" s="4"/>
    </row>
    <row r="328" spans="1:9" s="3" customFormat="1" ht="12.75">
      <c r="A328" s="2"/>
      <c r="B328" s="2"/>
      <c r="C328" s="2"/>
      <c r="D328" s="1"/>
      <c r="E328" s="7"/>
      <c r="F328" s="7"/>
      <c r="G328" s="7"/>
      <c r="H328" s="7"/>
      <c r="I328" s="4"/>
    </row>
    <row r="338" ht="38.25" customHeight="1"/>
    <row r="339" ht="38.25" customHeight="1"/>
    <row r="340" spans="1:9" s="3" customFormat="1" ht="12.75">
      <c r="A340" s="2"/>
      <c r="B340" s="2"/>
      <c r="C340" s="2"/>
      <c r="D340" s="1"/>
      <c r="E340" s="7"/>
      <c r="F340" s="7"/>
      <c r="G340" s="7"/>
      <c r="H340" s="7"/>
      <c r="I340" s="4"/>
    </row>
    <row r="441" spans="1:9" s="3" customFormat="1" ht="12.75">
      <c r="A441" s="2"/>
      <c r="B441" s="2"/>
      <c r="C441" s="2"/>
      <c r="D441" s="1"/>
      <c r="E441" s="7"/>
      <c r="F441" s="7"/>
      <c r="G441" s="7"/>
      <c r="H441" s="7"/>
      <c r="I441" s="4"/>
    </row>
    <row r="457" spans="1:9" s="3" customFormat="1" ht="12.75">
      <c r="A457" s="2"/>
      <c r="B457" s="2"/>
      <c r="C457" s="2"/>
      <c r="D457" s="1"/>
      <c r="E457" s="7"/>
      <c r="F457" s="7"/>
      <c r="G457" s="7"/>
      <c r="H457" s="7"/>
      <c r="I457" s="4"/>
    </row>
    <row r="458" ht="39" customHeight="1"/>
  </sheetData>
  <sheetProtection/>
  <mergeCells count="12">
    <mergeCell ref="A7:A8"/>
    <mergeCell ref="B7:B8"/>
    <mergeCell ref="C7:C8"/>
    <mergeCell ref="D7:D8"/>
    <mergeCell ref="A5:I5"/>
    <mergeCell ref="F4:I4"/>
    <mergeCell ref="F1:I1"/>
    <mergeCell ref="E2:I2"/>
    <mergeCell ref="E3:I3"/>
    <mergeCell ref="E7:E8"/>
    <mergeCell ref="F7:F8"/>
    <mergeCell ref="H7:I7"/>
  </mergeCells>
  <printOptions horizontalCentered="1"/>
  <pageMargins left="0" right="0" top="0.984251968503937" bottom="0.5905511811023623" header="0" footer="0.3937007874015748"/>
  <pageSetup horizontalDpi="300" verticalDpi="3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2017-11-14T09:00:33Z</cp:lastPrinted>
  <dcterms:created xsi:type="dcterms:W3CDTF">2004-10-06T09:34:11Z</dcterms:created>
  <dcterms:modified xsi:type="dcterms:W3CDTF">2017-11-14T09:02:16Z</dcterms:modified>
  <cp:category/>
  <cp:version/>
  <cp:contentType/>
  <cp:contentStatus/>
</cp:coreProperties>
</file>